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1"/>
  </bookViews>
  <sheets>
    <sheet name="Obrazac PPR" sheetId="1" r:id="rId1"/>
    <sheet name="Obrazac PDP" sheetId="2" r:id="rId2"/>
    <sheet name="Obrazac PPR (2)" sheetId="3" r:id="rId3"/>
  </sheets>
  <definedNames>
    <definedName name="_xlnm.Print_Titles" localSheetId="0">'Obrazac PPR'!$B:$B,'Obrazac PPR'!$1:$5</definedName>
    <definedName name="_xlnm.Print_Titles" localSheetId="2">'Obrazac PPR (2)'!$B:$B,'Obrazac PPR (2)'!$1:$5</definedName>
  </definedNames>
  <calcPr fullCalcOnLoad="1"/>
</workbook>
</file>

<file path=xl/sharedStrings.xml><?xml version="1.0" encoding="utf-8"?>
<sst xmlns="http://schemas.openxmlformats.org/spreadsheetml/2006/main" count="271" uniqueCount="149">
  <si>
    <t>Pozicija</t>
  </si>
  <si>
    <t>IND</t>
  </si>
  <si>
    <t>POSLOVNI PRIHODI</t>
  </si>
  <si>
    <t>Prihodi od prodaje proizvoda i usluga</t>
  </si>
  <si>
    <t>Prihodi od prodaje proizvoda</t>
  </si>
  <si>
    <t xml:space="preserve">Prihodi od najamnina i zakupnina </t>
  </si>
  <si>
    <t>Prihodi s osnove upotrebe proizvoda i usluga za vlastite potrebe</t>
  </si>
  <si>
    <t>Prihodi od prodaje robe</t>
  </si>
  <si>
    <t>Prihodi od pružanja usluga posredovanja (provizije, trgovačke usluge i sl.)</t>
  </si>
  <si>
    <t>Prihodi s osnove upotrebe robe za vlastite potrebe</t>
  </si>
  <si>
    <t>Ostali poslovni prihodi</t>
  </si>
  <si>
    <t>Prihodi od ukidanja dugoročnih rezerviranja</t>
  </si>
  <si>
    <t>FINANCIJSKI PRIHODI</t>
  </si>
  <si>
    <t>Prihodi od ulaganja u dionice i udjele drugih društava</t>
  </si>
  <si>
    <t>Prihodi od dividendi</t>
  </si>
  <si>
    <t>Prihodi od udjela u dobiti</t>
  </si>
  <si>
    <t>Dobici od prodaje dionica i poslovnih udjela</t>
  </si>
  <si>
    <t>Prihodi po osnovi kamata</t>
  </si>
  <si>
    <t>Prihodi od zateznih kamata</t>
  </si>
  <si>
    <t>Ostali prihodi financiranja</t>
  </si>
  <si>
    <t>Ostali financijski prihodi</t>
  </si>
  <si>
    <t>Prihodi od prodaje sirovina, materijala, rezervnih dijelova i sitnog inventara</t>
  </si>
  <si>
    <t>Prihodi od otpisa obveza</t>
  </si>
  <si>
    <t>Prihodi od naplaćenih penala, nagrada i sl.</t>
  </si>
  <si>
    <t>Utvrđeni viškovi</t>
  </si>
  <si>
    <t>UKUPNI PRIHODI</t>
  </si>
  <si>
    <t>POSLOVNI RASHODI</t>
  </si>
  <si>
    <t>Materijalni troškovi</t>
  </si>
  <si>
    <t>Utrošeni materijal i sirovine u upravi i prodaji</t>
  </si>
  <si>
    <t>Troškovi nabave prodane robe</t>
  </si>
  <si>
    <t>Troškovi usluga</t>
  </si>
  <si>
    <t>Troškovi ostalih usluga</t>
  </si>
  <si>
    <t>Troškovi osoblja</t>
  </si>
  <si>
    <t>Troškovi amortizacije</t>
  </si>
  <si>
    <t>Ostali troškovi poslovanja</t>
  </si>
  <si>
    <t>Troškovi dugoročnih rezerviranja za rizike i troškove</t>
  </si>
  <si>
    <t>FINANCIJSKI RASHODI</t>
  </si>
  <si>
    <t>Troškovi po osnovi kamata</t>
  </si>
  <si>
    <t>Troškovi po osnovi zateznih kamata</t>
  </si>
  <si>
    <t>Ostali financijski rashodi</t>
  </si>
  <si>
    <t>Gubici od prodaje dionica, poslovnih udjela i ostale financijske imovine</t>
  </si>
  <si>
    <t>Neotpisana vrijednosti i ostali troškovi prodanih i rashodovanih  sirovina, materijala, rezervnih dijelova i sitnog inventara</t>
  </si>
  <si>
    <t>Vrijednosna usklađivanja dugotrajne materijalne i nematerijalne imovine</t>
  </si>
  <si>
    <t>Vrijednosna usklađivanja kratkotrajne materijalne imovine</t>
  </si>
  <si>
    <t>Vrijednosna usklađivanja potraživanja od kupaca</t>
  </si>
  <si>
    <t>Utvrđeni manjkovi</t>
  </si>
  <si>
    <t>UKUPNI RASHODI</t>
  </si>
  <si>
    <t>REZULTAT POSLOVANJA PRIJE POREZA</t>
  </si>
  <si>
    <t>BROJ ZAPOSLENIH</t>
  </si>
  <si>
    <t>INVESTICIJE</t>
  </si>
  <si>
    <t>IZVORI FINANCIRANJA</t>
  </si>
  <si>
    <t>Vlastita sredstva</t>
  </si>
  <si>
    <t>Krediti</t>
  </si>
  <si>
    <t>Bespovratna sredstva</t>
  </si>
  <si>
    <t>DODATNA RAŠČLAMBA POSLOVNIH PRIHODA I OSTALI PODACI VEZANI UZ DJELATNOST</t>
  </si>
  <si>
    <t>Prihodi po osnovi pretplate</t>
  </si>
  <si>
    <t>Prihodi po osnovi prodaje karata na prodajnim mjestima</t>
  </si>
  <si>
    <t>Prihodi po osnovi prodaje karata u autobusima</t>
  </si>
  <si>
    <t>Prihodi po osnovi ugovora</t>
  </si>
  <si>
    <t>FIZIČKI PODACI O POSLOVANJU</t>
  </si>
  <si>
    <t>Broj autobusa</t>
  </si>
  <si>
    <t>Broj prijeđenih kilometara</t>
  </si>
  <si>
    <t>Prosječna godišnja potrošnja goriva (l/100 km)</t>
  </si>
  <si>
    <t>Prosječna starost voznog parka na dan 31.12. (godine)</t>
  </si>
  <si>
    <t>Broj prevezenih putnika</t>
  </si>
  <si>
    <t xml:space="preserve">Broj prodanih karata prema mjestu prodaje </t>
  </si>
  <si>
    <t>Broj besplatnih karata</t>
  </si>
  <si>
    <t>Prihodi od pružanja usluga</t>
  </si>
  <si>
    <t>Prihodi od kompenzacija, subvencija, dotacija, refundacija i sl.</t>
  </si>
  <si>
    <t>Prihodi od redovnih kamata po osnovi zajmova i kredita</t>
  </si>
  <si>
    <t>Prihodi od redovnih kamata po osnovi depozita, plasmana u fondove i sl.</t>
  </si>
  <si>
    <t>Pozitivne tečajne razlike</t>
  </si>
  <si>
    <t>Prihodi od prodaje dugotrajne materijalne i nematerijalne imovine</t>
  </si>
  <si>
    <t>Prihodi od naplaćenih potraživanja otpisanih u prethodnim razdobljima</t>
  </si>
  <si>
    <t>Ostali izvanredni prihodi</t>
  </si>
  <si>
    <t>Utrošeni materijal i sirovine u osnovnoj djelatnosti</t>
  </si>
  <si>
    <t>Utrošeni materijali i rezervni dijelovi za održavanje</t>
  </si>
  <si>
    <t>Trošak (otpis) sitnog inventara, ambalaže i autoguma</t>
  </si>
  <si>
    <t>Trošak energije</t>
  </si>
  <si>
    <t>Troškovi prijevoza i telekomunikacija</t>
  </si>
  <si>
    <t>Troškovi vanjskih usluga pri izradi proizvoda i usluga</t>
  </si>
  <si>
    <t>Troškovi usluga održavanja</t>
  </si>
  <si>
    <t>Troškovi zakupnina i najamnina</t>
  </si>
  <si>
    <t>Troškovi promidžbe, sponzorstva i sajmova</t>
  </si>
  <si>
    <t>Troškovi intelektualnih usluga (odvjetnika, revizora, informatičara i sl.)</t>
  </si>
  <si>
    <t>Troškovi komunalnih usluga</t>
  </si>
  <si>
    <t>Troškovi bankarskih i sličnih usluga</t>
  </si>
  <si>
    <t xml:space="preserve">Troškovi premija osiguranja </t>
  </si>
  <si>
    <t>Troškovi registracije vozila, dozvola i sl.</t>
  </si>
  <si>
    <t>Troškovi neto plaća</t>
  </si>
  <si>
    <t>Troškovi doprinosa iz plaća, poreza i prireza</t>
  </si>
  <si>
    <t>Troškovi doprinosa na plaće</t>
  </si>
  <si>
    <t>Troškovi naknada troškova radnicima</t>
  </si>
  <si>
    <t>Troškovi darova, nagrada i potpora radnicima</t>
  </si>
  <si>
    <t>Amortizacija građevinskih objekata</t>
  </si>
  <si>
    <t>Amortizacija postrojenja i opreme</t>
  </si>
  <si>
    <t>Amortizacija prijevoznih sredstava</t>
  </si>
  <si>
    <t>Amortizacija ostalih pozicija</t>
  </si>
  <si>
    <t>Troškovi reprezentacije</t>
  </si>
  <si>
    <t>Troškovi dnevnica i smještajate putni troškovi na službenim putovanjima</t>
  </si>
  <si>
    <t>Troškovi poreza koji ne ovise o rezultatu, doprinosa, naknada i članarina</t>
  </si>
  <si>
    <t>Troškovi stručnog obrazovanja i literature</t>
  </si>
  <si>
    <t>Troškovi po osnovi redovnih kamata po zajmovima i kreditima</t>
  </si>
  <si>
    <t>Negativne tečajne razlike</t>
  </si>
  <si>
    <t>Neotpisana vrijednosti i ostali troškovi prodane i rashodovane dugotrajne materijalne i nematerijalne imovine</t>
  </si>
  <si>
    <t>Troškovi kazni, penala i naknada šteta</t>
  </si>
  <si>
    <t>Ostali izvanredni rashodi</t>
  </si>
  <si>
    <t>Opće (radničke) karte</t>
  </si>
  <si>
    <t>Učeničke (osnovne, srednje škole) i studentske karte</t>
  </si>
  <si>
    <t>Broj zaposlenih</t>
  </si>
  <si>
    <t>Investicije</t>
  </si>
  <si>
    <t xml:space="preserve"> - reklame</t>
  </si>
  <si>
    <t xml:space="preserve"> - ugovoreni prijevozi</t>
  </si>
  <si>
    <t xml:space="preserve"> - izvanredni prijevozi</t>
  </si>
  <si>
    <t xml:space="preserve"> - ostalo</t>
  </si>
  <si>
    <t xml:space="preserve"> - I zona</t>
  </si>
  <si>
    <t xml:space="preserve"> - II zona</t>
  </si>
  <si>
    <t xml:space="preserve"> - III zona</t>
  </si>
  <si>
    <t xml:space="preserve"> - IV zona</t>
  </si>
  <si>
    <t xml:space="preserve"> - karte kupljene na prodajnim mjestima</t>
  </si>
  <si>
    <t xml:space="preserve"> - karte kupljene u autobusu</t>
  </si>
  <si>
    <t xml:space="preserve"> - pretplatničke karte</t>
  </si>
  <si>
    <t xml:space="preserve"> - Grad Pula (osobe starije od 65.god,)</t>
  </si>
  <si>
    <t xml:space="preserve"> - Grad Vodnjan</t>
  </si>
  <si>
    <t xml:space="preserve"> - Općina Fažana</t>
  </si>
  <si>
    <t xml:space="preserve"> - Općina Marčana</t>
  </si>
  <si>
    <t xml:space="preserve"> - Općina Ližnjan</t>
  </si>
  <si>
    <t xml:space="preserve"> - Općina Medulin</t>
  </si>
  <si>
    <t xml:space="preserve"> - Općina Barban</t>
  </si>
  <si>
    <t xml:space="preserve"> - Općina Svetvičenat</t>
  </si>
  <si>
    <t>Učeničke karte (osnovne škole)</t>
  </si>
  <si>
    <t>Umirovljenici</t>
  </si>
  <si>
    <t>Pulapromet d.o.o.</t>
  </si>
  <si>
    <t>Povećanje ili smanjenje vrijednosti zaliha proizvodnje u tijeku i gotovih proizvoda</t>
  </si>
  <si>
    <t>OSTALI PRIHODI</t>
  </si>
  <si>
    <t>Ostali prihodi</t>
  </si>
  <si>
    <t>OSTALI RASHODI I VRIJEDNOSNA USKLAĐIVANJA</t>
  </si>
  <si>
    <t>Ostali rashodi</t>
  </si>
  <si>
    <t>Plan 31.12.2017.</t>
  </si>
  <si>
    <t>Plan  31.12.2017.</t>
  </si>
  <si>
    <t>IV kvartal 2018.</t>
  </si>
  <si>
    <t>III kvartal 2018.</t>
  </si>
  <si>
    <t>II kvartal 2018.</t>
  </si>
  <si>
    <t>I kvartal 2018.</t>
  </si>
  <si>
    <t>Plan 31.12.2018.</t>
  </si>
  <si>
    <t>Projekcija realizacije 31.12.2017.</t>
  </si>
  <si>
    <t>Realizacija 31.12.2016.</t>
  </si>
  <si>
    <t>Plan  31.12.2018.</t>
  </si>
  <si>
    <t>Projekcija realizacije  31.12.2017.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</si>
</sst>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#,##0.0"/>
    <numFmt numFmtId="166" formatCode="dd/mm/yyyy/"/>
  </numFmts>
  <fonts count="43">
    <font>
      <sz val="10"/>
      <name val="Arial"/>
      <family val="0"/>
    </font>
    <font>
      <b/>
      <sz val="8"/>
      <color indexed="9"/>
      <name val="Verdana"/>
      <family val="2"/>
    </font>
    <font>
      <sz val="10"/>
      <name val="CRO_Swiss-Norm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sz val="10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1" fillId="33" borderId="0" xfId="5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center" vertical="center"/>
      <protection/>
    </xf>
    <xf numFmtId="9" fontId="1" fillId="0" borderId="0" xfId="51" applyNumberFormat="1" applyFont="1" applyFill="1" applyBorder="1" applyAlignment="1">
      <alignment horizontal="center" vertical="center"/>
      <protection/>
    </xf>
    <xf numFmtId="14" fontId="1" fillId="0" borderId="0" xfId="51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10" xfId="5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3" fillId="34" borderId="11" xfId="0" applyNumberFormat="1" applyFont="1" applyFill="1" applyBorder="1" applyAlignment="1">
      <alignment vertical="center"/>
    </xf>
    <xf numFmtId="9" fontId="3" fillId="34" borderId="11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9" fontId="1" fillId="33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left" vertical="center"/>
    </xf>
    <xf numFmtId="9" fontId="5" fillId="33" borderId="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9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1" fontId="1" fillId="33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1" fontId="3" fillId="34" borderId="11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left" vertical="center"/>
    </xf>
    <xf numFmtId="9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9" fontId="1" fillId="33" borderId="0" xfId="52" applyFont="1" applyFill="1" applyBorder="1" applyAlignment="1">
      <alignment horizontal="center" vertical="center"/>
    </xf>
    <xf numFmtId="3" fontId="1" fillId="33" borderId="0" xfId="51" applyNumberFormat="1" applyFont="1" applyFill="1" applyBorder="1" applyAlignment="1">
      <alignment horizontal="center" vertical="center"/>
      <protection/>
    </xf>
    <xf numFmtId="14" fontId="1" fillId="0" borderId="10" xfId="51" applyNumberFormat="1" applyFont="1" applyFill="1" applyBorder="1" applyAlignment="1">
      <alignment horizontal="center" vertical="center"/>
      <protection/>
    </xf>
    <xf numFmtId="9" fontId="1" fillId="0" borderId="10" xfId="51" applyNumberFormat="1" applyFont="1" applyFill="1" applyBorder="1" applyAlignment="1">
      <alignment horizontal="center" vertical="center"/>
      <protection/>
    </xf>
    <xf numFmtId="3" fontId="1" fillId="0" borderId="10" xfId="51" applyNumberFormat="1" applyFont="1" applyFill="1" applyBorder="1" applyAlignment="1">
      <alignment horizontal="center" vertical="center"/>
      <protection/>
    </xf>
    <xf numFmtId="3" fontId="5" fillId="33" borderId="0" xfId="50" applyNumberFormat="1" applyFont="1" applyFill="1" applyBorder="1" applyAlignment="1">
      <alignment vertical="center"/>
      <protection/>
    </xf>
    <xf numFmtId="3" fontId="3" fillId="0" borderId="13" xfId="50" applyNumberFormat="1" applyFont="1" applyFill="1" applyBorder="1" applyAlignment="1">
      <alignment vertical="center"/>
      <protection/>
    </xf>
    <xf numFmtId="3" fontId="3" fillId="34" borderId="11" xfId="50" applyNumberFormat="1" applyFont="1" applyFill="1" applyBorder="1" applyAlignment="1">
      <alignment vertical="center"/>
      <protection/>
    </xf>
    <xf numFmtId="3" fontId="3" fillId="0" borderId="11" xfId="50" applyNumberFormat="1" applyFont="1" applyFill="1" applyBorder="1" applyAlignment="1">
      <alignment vertical="center"/>
      <protection/>
    </xf>
    <xf numFmtId="3" fontId="3" fillId="0" borderId="12" xfId="50" applyNumberFormat="1" applyFont="1" applyFill="1" applyBorder="1" applyAlignment="1">
      <alignment vertical="center"/>
      <protection/>
    </xf>
    <xf numFmtId="3" fontId="1" fillId="33" borderId="0" xfId="50" applyNumberFormat="1" applyFont="1" applyFill="1" applyBorder="1" applyAlignment="1">
      <alignment vertical="center"/>
      <protection/>
    </xf>
    <xf numFmtId="0" fontId="0" fillId="0" borderId="0" xfId="50">
      <alignment/>
      <protection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9" fontId="3" fillId="34" borderId="1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1" xfId="5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1" fillId="33" borderId="0" xfId="5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3" fontId="1" fillId="0" borderId="1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" fontId="3" fillId="34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9" fontId="3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0" xfId="51" applyNumberFormat="1" applyFont="1" applyFill="1" applyBorder="1" applyAlignment="1" applyProtection="1">
      <alignment horizontal="center" vertical="center"/>
      <protection/>
    </xf>
    <xf numFmtId="9" fontId="1" fillId="0" borderId="10" xfId="51" applyNumberFormat="1" applyFont="1" applyFill="1" applyBorder="1" applyAlignment="1" applyProtection="1">
      <alignment horizontal="center" vertical="center"/>
      <protection/>
    </xf>
    <xf numFmtId="9" fontId="5" fillId="33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9" fontId="3" fillId="0" borderId="13" xfId="0" applyNumberFormat="1" applyFont="1" applyFill="1" applyBorder="1" applyAlignment="1" applyProtection="1">
      <alignment horizontal="center" vertical="center"/>
      <protection/>
    </xf>
    <xf numFmtId="9" fontId="3" fillId="34" borderId="11" xfId="0" applyNumberFormat="1" applyFont="1" applyFill="1" applyBorder="1" applyAlignment="1" applyProtection="1">
      <alignment horizontal="center" vertical="center"/>
      <protection/>
    </xf>
    <xf numFmtId="9" fontId="3" fillId="0" borderId="12" xfId="0" applyNumberFormat="1" applyFont="1" applyFill="1" applyBorder="1" applyAlignment="1" applyProtection="1">
      <alignment horizontal="center" vertical="center"/>
      <protection/>
    </xf>
    <xf numFmtId="9" fontId="3" fillId="34" borderId="13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9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" fontId="1" fillId="3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9" fontId="1" fillId="33" borderId="0" xfId="52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" fontId="1" fillId="33" borderId="0" xfId="51" applyNumberFormat="1" applyFont="1" applyFill="1" applyBorder="1" applyAlignment="1">
      <alignment horizontal="center" vertical="center" wrapText="1"/>
      <protection/>
    </xf>
    <xf numFmtId="3" fontId="1" fillId="0" borderId="0" xfId="51" applyNumberFormat="1" applyFont="1" applyFill="1" applyBorder="1" applyAlignment="1">
      <alignment vertical="center" wrapText="1"/>
      <protection/>
    </xf>
    <xf numFmtId="3" fontId="1" fillId="0" borderId="0" xfId="51" applyNumberFormat="1" applyFont="1" applyFill="1" applyBorder="1" applyAlignment="1">
      <alignment horizontal="center" vertical="center"/>
      <protection/>
    </xf>
    <xf numFmtId="14" fontId="1" fillId="33" borderId="0" xfId="51" applyNumberFormat="1" applyFont="1" applyFill="1" applyBorder="1" applyAlignment="1">
      <alignment horizontal="center" vertical="center" wrapText="1"/>
      <protection/>
    </xf>
    <xf numFmtId="14" fontId="1" fillId="33" borderId="0" xfId="51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3" xfId="50"/>
    <cellStyle name="Normal_bocko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145"/>
  <sheetViews>
    <sheetView showGridLines="0" zoomScaleSheetLayoutView="40" zoomScalePageLayoutView="0" workbookViewId="0" topLeftCell="D46">
      <selection activeCell="V22" sqref="V22"/>
    </sheetView>
  </sheetViews>
  <sheetFormatPr defaultColWidth="9.140625" defaultRowHeight="12.75"/>
  <cols>
    <col min="1" max="1" width="6.140625" style="1" hidden="1" customWidth="1"/>
    <col min="2" max="2" width="63.421875" style="1" customWidth="1"/>
    <col min="3" max="3" width="4.28125" style="1" customWidth="1"/>
    <col min="4" max="4" width="11.7109375" style="80" customWidth="1"/>
    <col min="5" max="5" width="2.7109375" style="80" customWidth="1"/>
    <col min="6" max="6" width="6.28125" style="121" customWidth="1"/>
    <col min="7" max="7" width="4.28125" style="82" customWidth="1"/>
    <col min="8" max="8" width="11.7109375" style="80" customWidth="1"/>
    <col min="9" max="9" width="2.7109375" style="80" customWidth="1"/>
    <col min="10" max="10" width="6.28125" style="121" customWidth="1"/>
    <col min="11" max="11" width="4.28125" style="82" customWidth="1"/>
    <col min="12" max="12" width="11.7109375" style="9" customWidth="1"/>
    <col min="13" max="13" width="2.7109375" style="9" customWidth="1"/>
    <col min="14" max="14" width="6.28125" style="10" customWidth="1"/>
    <col min="15" max="15" width="4.28125" style="11" customWidth="1"/>
    <col min="16" max="16" width="11.7109375" style="9" customWidth="1"/>
    <col min="17" max="17" width="2.7109375" style="9" customWidth="1"/>
    <col min="18" max="18" width="6.28125" style="10" customWidth="1"/>
    <col min="19" max="19" width="4.28125" style="13" customWidth="1"/>
    <col min="20" max="20" width="6.7109375" style="12" customWidth="1"/>
    <col min="21" max="21" width="4.28125" style="14" customWidth="1"/>
    <col min="22" max="22" width="11.28125" style="9" customWidth="1"/>
    <col min="23" max="23" width="2.28125" style="9" customWidth="1"/>
    <col min="24" max="24" width="6.28125" style="10" customWidth="1"/>
    <col min="25" max="25" width="4.28125" style="11" customWidth="1"/>
    <col min="26" max="26" width="11.28125" style="9" customWidth="1"/>
    <col min="27" max="27" width="2.28125" style="9" customWidth="1"/>
    <col min="28" max="28" width="6.28125" style="10" customWidth="1"/>
    <col min="29" max="29" width="4.28125" style="13" customWidth="1"/>
    <col min="30" max="30" width="11.28125" style="9" customWidth="1"/>
    <col min="31" max="31" width="2.28125" style="9" customWidth="1"/>
    <col min="32" max="32" width="6.28125" style="10" customWidth="1"/>
    <col min="33" max="33" width="4.28125" style="11" customWidth="1"/>
    <col min="34" max="34" width="11.28125" style="9" customWidth="1"/>
    <col min="35" max="35" width="2.28125" style="9" customWidth="1"/>
    <col min="36" max="36" width="6.28125" style="10" customWidth="1"/>
    <col min="37" max="16384" width="9.140625" style="1" customWidth="1"/>
  </cols>
  <sheetData>
    <row r="1" spans="2:4" ht="13.5" customHeight="1">
      <c r="B1" s="1" t="s">
        <v>132</v>
      </c>
      <c r="D1" s="83">
        <v>43465</v>
      </c>
    </row>
    <row r="2" ht="13.5" customHeight="1"/>
    <row r="3" spans="1:36" s="6" customFormat="1" ht="25.5" customHeight="1">
      <c r="A3" s="2"/>
      <c r="B3" s="2" t="s">
        <v>0</v>
      </c>
      <c r="C3" s="3"/>
      <c r="D3" s="145" t="s">
        <v>146</v>
      </c>
      <c r="E3" s="145"/>
      <c r="F3" s="145"/>
      <c r="G3" s="88"/>
      <c r="H3" s="145" t="s">
        <v>138</v>
      </c>
      <c r="I3" s="145"/>
      <c r="J3" s="145"/>
      <c r="K3" s="88"/>
      <c r="L3" s="144" t="s">
        <v>145</v>
      </c>
      <c r="M3" s="144"/>
      <c r="N3" s="144"/>
      <c r="O3" s="4"/>
      <c r="P3" s="144" t="s">
        <v>144</v>
      </c>
      <c r="Q3" s="144"/>
      <c r="R3" s="144"/>
      <c r="S3" s="5"/>
      <c r="T3" s="63" t="s">
        <v>1</v>
      </c>
      <c r="U3" s="1"/>
      <c r="V3" s="144" t="s">
        <v>143</v>
      </c>
      <c r="W3" s="144"/>
      <c r="X3" s="144"/>
      <c r="Y3" s="4"/>
      <c r="Z3" s="144" t="s">
        <v>142</v>
      </c>
      <c r="AA3" s="144"/>
      <c r="AB3" s="144"/>
      <c r="AC3" s="5"/>
      <c r="AD3" s="144" t="s">
        <v>141</v>
      </c>
      <c r="AE3" s="144"/>
      <c r="AF3" s="144"/>
      <c r="AG3" s="4"/>
      <c r="AH3" s="144" t="s">
        <v>140</v>
      </c>
      <c r="AI3" s="144"/>
      <c r="AJ3" s="144"/>
    </row>
    <row r="4" spans="1:36" s="8" customFormat="1" ht="3.75" customHeight="1">
      <c r="A4" s="7"/>
      <c r="B4" s="7"/>
      <c r="C4" s="3"/>
      <c r="D4" s="122"/>
      <c r="E4" s="122"/>
      <c r="F4" s="123"/>
      <c r="G4" s="88"/>
      <c r="H4" s="122"/>
      <c r="I4" s="122"/>
      <c r="J4" s="123"/>
      <c r="K4" s="88"/>
      <c r="L4" s="66"/>
      <c r="M4" s="64"/>
      <c r="N4" s="65"/>
      <c r="O4" s="4"/>
      <c r="P4" s="66"/>
      <c r="Q4" s="64"/>
      <c r="R4" s="65"/>
      <c r="S4" s="5"/>
      <c r="T4" s="66"/>
      <c r="U4" s="1"/>
      <c r="V4" s="66"/>
      <c r="W4" s="64"/>
      <c r="X4" s="65"/>
      <c r="Y4" s="4"/>
      <c r="Z4" s="66"/>
      <c r="AA4" s="64"/>
      <c r="AB4" s="65"/>
      <c r="AC4" s="5"/>
      <c r="AD4" s="66"/>
      <c r="AE4" s="64"/>
      <c r="AF4" s="65"/>
      <c r="AG4" s="4"/>
      <c r="AH4" s="66"/>
      <c r="AI4" s="64"/>
      <c r="AJ4" s="65"/>
    </row>
    <row r="5" ht="13.5" customHeight="1"/>
    <row r="6" spans="1:36" ht="13.5" customHeight="1">
      <c r="A6" s="45">
        <v>10</v>
      </c>
      <c r="B6" s="45" t="s">
        <v>2</v>
      </c>
      <c r="C6" s="15"/>
      <c r="D6" s="32">
        <f>D8+D14+D19</f>
        <v>25366793</v>
      </c>
      <c r="F6" s="124">
        <f>D6/D51</f>
        <v>0.9658661186768132</v>
      </c>
      <c r="G6" s="125"/>
      <c r="H6" s="32">
        <f>H8+H14+H19</f>
        <v>24824300</v>
      </c>
      <c r="J6" s="124">
        <f>H6/H51</f>
        <v>0.9692335323262651</v>
      </c>
      <c r="K6" s="125"/>
      <c r="L6" s="32">
        <f>L8+L14+L19</f>
        <v>24908423</v>
      </c>
      <c r="N6" s="46">
        <f>L6/L51</f>
        <v>0.9636560290772505</v>
      </c>
      <c r="P6" s="67">
        <f>+P8+P14+P19</f>
        <v>25476000</v>
      </c>
      <c r="R6" s="46">
        <f>P6/P51</f>
        <v>0.9806948320662111</v>
      </c>
      <c r="T6" s="34">
        <f>P6/L6*100</f>
        <v>102.2786548951734</v>
      </c>
      <c r="U6" s="13"/>
      <c r="V6" s="67">
        <f>+V8+V14+V19</f>
        <v>6453700</v>
      </c>
      <c r="X6" s="46">
        <f>V6/V51</f>
        <v>0.9883911478673711</v>
      </c>
      <c r="Z6" s="67">
        <f>+Z8+Z14+Z19</f>
        <v>11808650</v>
      </c>
      <c r="AB6" s="46">
        <f>Z6/Z51</f>
        <v>0.9830670035506013</v>
      </c>
      <c r="AD6" s="67">
        <f>+AD8+AD14+AD19</f>
        <v>19732100</v>
      </c>
      <c r="AF6" s="46">
        <f>AD6/AD51</f>
        <v>0.9810107859928756</v>
      </c>
      <c r="AH6" s="67">
        <f>+AH8+AH14+AH19</f>
        <v>25476000</v>
      </c>
      <c r="AJ6" s="46">
        <f>AH6/AH51</f>
        <v>0.9806948320662111</v>
      </c>
    </row>
    <row r="7" spans="1:36" ht="13.5" customHeight="1">
      <c r="A7" s="53"/>
      <c r="B7" s="55"/>
      <c r="C7" s="15"/>
      <c r="D7" s="51"/>
      <c r="F7" s="126"/>
      <c r="G7" s="125"/>
      <c r="H7" s="51"/>
      <c r="J7" s="126"/>
      <c r="K7" s="125"/>
      <c r="L7" s="51"/>
      <c r="N7" s="56"/>
      <c r="P7" s="68"/>
      <c r="R7" s="56"/>
      <c r="T7" s="57"/>
      <c r="V7" s="68"/>
      <c r="X7" s="56"/>
      <c r="Z7" s="68"/>
      <c r="AB7" s="56"/>
      <c r="AD7" s="68"/>
      <c r="AF7" s="56"/>
      <c r="AH7" s="68"/>
      <c r="AJ7" s="56"/>
    </row>
    <row r="8" spans="1:36" ht="13.5" customHeight="1">
      <c r="A8" s="54">
        <v>100</v>
      </c>
      <c r="B8" s="47" t="s">
        <v>3</v>
      </c>
      <c r="C8" s="20"/>
      <c r="D8" s="21">
        <f>D9+D10+D12+D11</f>
        <v>14298980</v>
      </c>
      <c r="F8" s="127">
        <f>+D8/D6</f>
        <v>0.5636889140854344</v>
      </c>
      <c r="G8" s="96"/>
      <c r="H8" s="21">
        <f>H9+H10+H12+H11</f>
        <v>14200000</v>
      </c>
      <c r="J8" s="127">
        <f>+H8/H6</f>
        <v>0.5720201576680913</v>
      </c>
      <c r="K8" s="96"/>
      <c r="L8" s="21">
        <f>L9+L10+L12+L11</f>
        <v>15105690</v>
      </c>
      <c r="N8" s="22">
        <f>+L8/L6</f>
        <v>0.606449071464701</v>
      </c>
      <c r="P8" s="69">
        <f>SUM(P9:P12)</f>
        <v>15250000</v>
      </c>
      <c r="R8" s="22">
        <f>+P8/P6</f>
        <v>0.5986026063746271</v>
      </c>
      <c r="T8" s="23">
        <f>+P8/L8*100</f>
        <v>100.95533537362411</v>
      </c>
      <c r="U8" s="13"/>
      <c r="V8" s="69">
        <f>SUM(V9:V12)</f>
        <v>3440000</v>
      </c>
      <c r="X8" s="22">
        <f>+V8/V6</f>
        <v>0.5330275655825341</v>
      </c>
      <c r="Z8" s="69">
        <f>SUM(Z9:Z12)</f>
        <v>7000000</v>
      </c>
      <c r="AB8" s="22">
        <f>+Z8/Z6</f>
        <v>0.5927857968523074</v>
      </c>
      <c r="AD8" s="69">
        <f>SUM(AD9:AD12)</f>
        <v>12520000</v>
      </c>
      <c r="AF8" s="22">
        <f>+AD8/AD6</f>
        <v>0.6344991156541878</v>
      </c>
      <c r="AH8" s="69">
        <f>SUM(AH9:AH12)</f>
        <v>15250000</v>
      </c>
      <c r="AJ8" s="22">
        <f>+AH8/AH6</f>
        <v>0.5986026063746271</v>
      </c>
    </row>
    <row r="9" spans="1:36" ht="13.5" customHeight="1">
      <c r="A9" s="16">
        <v>1000</v>
      </c>
      <c r="B9" s="19" t="s">
        <v>4</v>
      </c>
      <c r="C9" s="20"/>
      <c r="D9" s="78">
        <v>0</v>
      </c>
      <c r="F9" s="128"/>
      <c r="G9" s="96"/>
      <c r="H9" s="78">
        <v>0</v>
      </c>
      <c r="J9" s="128"/>
      <c r="K9" s="96"/>
      <c r="L9" s="78">
        <v>0</v>
      </c>
      <c r="N9" s="48"/>
      <c r="P9" s="79">
        <v>0</v>
      </c>
      <c r="R9" s="48"/>
      <c r="T9" s="18" t="e">
        <f>+P9/L9*100</f>
        <v>#DIV/0!</v>
      </c>
      <c r="V9" s="79">
        <v>0</v>
      </c>
      <c r="X9" s="48"/>
      <c r="Z9" s="79">
        <v>0</v>
      </c>
      <c r="AB9" s="48"/>
      <c r="AD9" s="79">
        <v>0</v>
      </c>
      <c r="AF9" s="48"/>
      <c r="AH9" s="70">
        <f>+P9</f>
        <v>0</v>
      </c>
      <c r="AJ9" s="48"/>
    </row>
    <row r="10" spans="1:34" ht="13.5" customHeight="1">
      <c r="A10" s="16">
        <v>1001</v>
      </c>
      <c r="B10" s="19" t="s">
        <v>67</v>
      </c>
      <c r="C10" s="20"/>
      <c r="D10" s="78">
        <v>14298980</v>
      </c>
      <c r="G10" s="96"/>
      <c r="H10" s="78">
        <v>14200000</v>
      </c>
      <c r="K10" s="96"/>
      <c r="L10" s="78">
        <v>15105690</v>
      </c>
      <c r="P10" s="79">
        <v>15250000</v>
      </c>
      <c r="T10" s="18">
        <f>+P10/L10*100</f>
        <v>100.95533537362411</v>
      </c>
      <c r="V10" s="79">
        <v>3440000</v>
      </c>
      <c r="Z10" s="79">
        <v>7000000</v>
      </c>
      <c r="AD10" s="79">
        <v>12520000</v>
      </c>
      <c r="AH10" s="70">
        <f>+P10</f>
        <v>15250000</v>
      </c>
    </row>
    <row r="11" spans="1:34" ht="13.5" customHeight="1">
      <c r="A11" s="16">
        <v>1002</v>
      </c>
      <c r="B11" s="19" t="s">
        <v>5</v>
      </c>
      <c r="C11" s="20"/>
      <c r="D11" s="78">
        <v>0</v>
      </c>
      <c r="G11" s="96"/>
      <c r="H11" s="78">
        <v>0</v>
      </c>
      <c r="K11" s="96"/>
      <c r="L11" s="78">
        <v>0</v>
      </c>
      <c r="P11" s="79">
        <v>0</v>
      </c>
      <c r="T11" s="18" t="e">
        <f>+P11/L11*100</f>
        <v>#DIV/0!</v>
      </c>
      <c r="V11" s="79">
        <v>0</v>
      </c>
      <c r="Z11" s="79">
        <v>0</v>
      </c>
      <c r="AD11" s="79">
        <v>0</v>
      </c>
      <c r="AH11" s="70">
        <f>+P11</f>
        <v>0</v>
      </c>
    </row>
    <row r="12" spans="1:34" ht="13.5" customHeight="1">
      <c r="A12" s="16">
        <v>1003</v>
      </c>
      <c r="B12" s="19" t="s">
        <v>6</v>
      </c>
      <c r="C12" s="20"/>
      <c r="D12" s="78">
        <v>0</v>
      </c>
      <c r="G12" s="96"/>
      <c r="H12" s="78">
        <v>0</v>
      </c>
      <c r="K12" s="96"/>
      <c r="L12" s="78">
        <v>0</v>
      </c>
      <c r="P12" s="79">
        <v>0</v>
      </c>
      <c r="T12" s="18" t="e">
        <f>+P12/L12*100</f>
        <v>#DIV/0!</v>
      </c>
      <c r="V12" s="79">
        <v>0</v>
      </c>
      <c r="Z12" s="79">
        <v>0</v>
      </c>
      <c r="AD12" s="79">
        <v>0</v>
      </c>
      <c r="AH12" s="70">
        <f>+P12</f>
        <v>0</v>
      </c>
    </row>
    <row r="13" spans="1:36" ht="13.5" customHeight="1">
      <c r="A13" s="53"/>
      <c r="B13" s="19"/>
      <c r="C13" s="20"/>
      <c r="D13" s="17"/>
      <c r="F13" s="126"/>
      <c r="G13" s="96"/>
      <c r="H13" s="17"/>
      <c r="J13" s="126"/>
      <c r="K13" s="96"/>
      <c r="L13" s="17"/>
      <c r="N13" s="56"/>
      <c r="P13" s="70"/>
      <c r="R13" s="56"/>
      <c r="T13" s="18"/>
      <c r="V13" s="70"/>
      <c r="X13" s="56"/>
      <c r="Z13" s="70"/>
      <c r="AB13" s="56"/>
      <c r="AD13" s="70"/>
      <c r="AF13" s="56"/>
      <c r="AH13" s="70"/>
      <c r="AJ13" s="56"/>
    </row>
    <row r="14" spans="1:36" ht="13.5" customHeight="1">
      <c r="A14" s="54">
        <v>101</v>
      </c>
      <c r="B14" s="47" t="s">
        <v>7</v>
      </c>
      <c r="C14" s="20"/>
      <c r="D14" s="21">
        <f>D15+D16+D17</f>
        <v>0</v>
      </c>
      <c r="F14" s="127">
        <f>+D14/D6</f>
        <v>0</v>
      </c>
      <c r="G14" s="96"/>
      <c r="H14" s="21">
        <f>H15+H16+H17</f>
        <v>0</v>
      </c>
      <c r="J14" s="127">
        <f>+H14/H6</f>
        <v>0</v>
      </c>
      <c r="K14" s="96"/>
      <c r="L14" s="21">
        <f>L15+L16+L17</f>
        <v>0</v>
      </c>
      <c r="N14" s="22">
        <f>+L14/L6</f>
        <v>0</v>
      </c>
      <c r="P14" s="69">
        <f>+P15+P16+P17</f>
        <v>0</v>
      </c>
      <c r="R14" s="22">
        <f>+P14/P6</f>
        <v>0</v>
      </c>
      <c r="T14" s="23" t="e">
        <f>+P14/L14*100</f>
        <v>#DIV/0!</v>
      </c>
      <c r="U14" s="13"/>
      <c r="V14" s="69">
        <f>+V15+V16+V17</f>
        <v>0</v>
      </c>
      <c r="X14" s="22">
        <f>+V14/V6</f>
        <v>0</v>
      </c>
      <c r="Z14" s="69">
        <f>+Z15+Z16+Z17</f>
        <v>0</v>
      </c>
      <c r="AB14" s="22">
        <f>+Z14/Z6</f>
        <v>0</v>
      </c>
      <c r="AD14" s="69">
        <f>+AD15+AD16+AD17</f>
        <v>0</v>
      </c>
      <c r="AF14" s="22">
        <f>+AD14/AD6</f>
        <v>0</v>
      </c>
      <c r="AH14" s="69">
        <f>+AH15+AH16+AH17</f>
        <v>0</v>
      </c>
      <c r="AJ14" s="22">
        <f>+AH14/AH6</f>
        <v>0</v>
      </c>
    </row>
    <row r="15" spans="1:36" ht="13.5" customHeight="1">
      <c r="A15" s="16">
        <v>1010</v>
      </c>
      <c r="B15" s="19" t="s">
        <v>7</v>
      </c>
      <c r="C15" s="20"/>
      <c r="D15" s="78">
        <v>0</v>
      </c>
      <c r="F15" s="128"/>
      <c r="G15" s="96"/>
      <c r="H15" s="78">
        <v>0</v>
      </c>
      <c r="J15" s="128"/>
      <c r="K15" s="96"/>
      <c r="L15" s="78">
        <v>0</v>
      </c>
      <c r="N15" s="48"/>
      <c r="P15" s="79">
        <v>0</v>
      </c>
      <c r="R15" s="48"/>
      <c r="T15" s="18" t="e">
        <f>+P15/L15*100</f>
        <v>#DIV/0!</v>
      </c>
      <c r="V15" s="79">
        <v>0</v>
      </c>
      <c r="X15" s="48"/>
      <c r="Z15" s="79">
        <v>0</v>
      </c>
      <c r="AB15" s="48"/>
      <c r="AD15" s="79">
        <v>0</v>
      </c>
      <c r="AF15" s="48"/>
      <c r="AH15" s="70">
        <f>+P15</f>
        <v>0</v>
      </c>
      <c r="AJ15" s="48"/>
    </row>
    <row r="16" spans="1:34" ht="13.5" customHeight="1">
      <c r="A16" s="16">
        <v>1011</v>
      </c>
      <c r="B16" s="19" t="s">
        <v>8</v>
      </c>
      <c r="C16" s="20"/>
      <c r="D16" s="78">
        <v>0</v>
      </c>
      <c r="G16" s="96"/>
      <c r="H16" s="78">
        <v>0</v>
      </c>
      <c r="K16" s="96"/>
      <c r="L16" s="78">
        <v>0</v>
      </c>
      <c r="P16" s="79">
        <v>0</v>
      </c>
      <c r="T16" s="18" t="e">
        <f>+P16/L16*100</f>
        <v>#DIV/0!</v>
      </c>
      <c r="V16" s="79">
        <v>0</v>
      </c>
      <c r="Z16" s="79">
        <v>0</v>
      </c>
      <c r="AD16" s="79">
        <v>0</v>
      </c>
      <c r="AH16" s="70">
        <f>+P16</f>
        <v>0</v>
      </c>
    </row>
    <row r="17" spans="1:34" ht="13.5" customHeight="1">
      <c r="A17" s="16">
        <v>1012</v>
      </c>
      <c r="B17" s="19" t="s">
        <v>9</v>
      </c>
      <c r="C17" s="20"/>
      <c r="D17" s="78">
        <v>0</v>
      </c>
      <c r="G17" s="96"/>
      <c r="H17" s="78">
        <v>0</v>
      </c>
      <c r="K17" s="96"/>
      <c r="L17" s="78">
        <v>0</v>
      </c>
      <c r="P17" s="79">
        <v>0</v>
      </c>
      <c r="T17" s="18" t="e">
        <f>+P17/L17*100</f>
        <v>#DIV/0!</v>
      </c>
      <c r="V17" s="79">
        <v>0</v>
      </c>
      <c r="Z17" s="79">
        <v>0</v>
      </c>
      <c r="AD17" s="79">
        <v>0</v>
      </c>
      <c r="AH17" s="70">
        <f>+P17</f>
        <v>0</v>
      </c>
    </row>
    <row r="18" spans="1:36" ht="13.5" customHeight="1">
      <c r="A18" s="53"/>
      <c r="B18" s="19"/>
      <c r="C18" s="20"/>
      <c r="D18" s="17"/>
      <c r="F18" s="126"/>
      <c r="G18" s="96"/>
      <c r="H18" s="17"/>
      <c r="J18" s="126"/>
      <c r="K18" s="96"/>
      <c r="L18" s="17"/>
      <c r="N18" s="56"/>
      <c r="P18" s="70"/>
      <c r="R18" s="56"/>
      <c r="T18" s="18"/>
      <c r="V18" s="70"/>
      <c r="X18" s="56"/>
      <c r="Z18" s="70"/>
      <c r="AB18" s="56"/>
      <c r="AD18" s="70"/>
      <c r="AF18" s="56"/>
      <c r="AH18" s="70"/>
      <c r="AJ18" s="56"/>
    </row>
    <row r="19" spans="1:36" ht="13.5" customHeight="1">
      <c r="A19" s="54">
        <v>102</v>
      </c>
      <c r="B19" s="47" t="s">
        <v>10</v>
      </c>
      <c r="C19" s="20"/>
      <c r="D19" s="21">
        <f>D20+D21+D22</f>
        <v>11067813</v>
      </c>
      <c r="F19" s="127">
        <f>+D19/D6</f>
        <v>0.4363110859145656</v>
      </c>
      <c r="G19" s="96"/>
      <c r="H19" s="21">
        <f>H20+H21+H22</f>
        <v>10624300</v>
      </c>
      <c r="J19" s="127">
        <f>+H19/H6</f>
        <v>0.42797984233190867</v>
      </c>
      <c r="K19" s="96"/>
      <c r="L19" s="21">
        <f>L20+L21+L22</f>
        <v>9802733</v>
      </c>
      <c r="N19" s="22">
        <f>+L19/L6</f>
        <v>0.3935509285352991</v>
      </c>
      <c r="P19" s="69">
        <f>+P20+P21+P22</f>
        <v>10226000</v>
      </c>
      <c r="R19" s="22">
        <f>+P19/P6</f>
        <v>0.4013973936253729</v>
      </c>
      <c r="T19" s="23">
        <f>+P19/L19*100</f>
        <v>104.31784686984741</v>
      </c>
      <c r="V19" s="69">
        <f>+V20+V21+V22</f>
        <v>3013700</v>
      </c>
      <c r="X19" s="22">
        <f>+V19/V6</f>
        <v>0.46697243441746594</v>
      </c>
      <c r="Z19" s="69">
        <f>+Z20+Z21+Z22</f>
        <v>4808650</v>
      </c>
      <c r="AB19" s="22">
        <f>+Z19/Z6</f>
        <v>0.4072142031476926</v>
      </c>
      <c r="AD19" s="69">
        <f>+AD20+AD21+AD22</f>
        <v>7212100</v>
      </c>
      <c r="AF19" s="22">
        <f>+AD19/AD6</f>
        <v>0.3655008843458121</v>
      </c>
      <c r="AH19" s="69">
        <f>+AH20+AH21+AH22</f>
        <v>10226000</v>
      </c>
      <c r="AJ19" s="22">
        <f>+AH19/AH6</f>
        <v>0.4013973936253729</v>
      </c>
    </row>
    <row r="20" spans="1:36" ht="13.5" customHeight="1">
      <c r="A20" s="16">
        <v>1020</v>
      </c>
      <c r="B20" s="19" t="s">
        <v>11</v>
      </c>
      <c r="C20" s="20"/>
      <c r="D20" s="78">
        <v>70000</v>
      </c>
      <c r="F20" s="128"/>
      <c r="G20" s="96"/>
      <c r="H20" s="78">
        <v>0</v>
      </c>
      <c r="J20" s="128"/>
      <c r="K20" s="96"/>
      <c r="L20" s="78">
        <v>180000</v>
      </c>
      <c r="N20" s="48"/>
      <c r="P20" s="79">
        <v>0</v>
      </c>
      <c r="R20" s="48"/>
      <c r="T20" s="18">
        <f>+P20/L20*100</f>
        <v>0</v>
      </c>
      <c r="V20" s="79">
        <v>0</v>
      </c>
      <c r="X20" s="48"/>
      <c r="Z20" s="79">
        <v>0</v>
      </c>
      <c r="AB20" s="48"/>
      <c r="AD20" s="79">
        <v>0</v>
      </c>
      <c r="AF20" s="48"/>
      <c r="AH20" s="70">
        <f>+P20</f>
        <v>0</v>
      </c>
      <c r="AJ20" s="48"/>
    </row>
    <row r="21" spans="1:34" ht="13.5" customHeight="1">
      <c r="A21" s="16">
        <v>1021</v>
      </c>
      <c r="B21" s="19" t="s">
        <v>68</v>
      </c>
      <c r="C21" s="20"/>
      <c r="D21" s="78">
        <v>10994348</v>
      </c>
      <c r="G21" s="96"/>
      <c r="H21" s="78">
        <v>10620000</v>
      </c>
      <c r="K21" s="96"/>
      <c r="L21" s="78">
        <v>9620233</v>
      </c>
      <c r="P21" s="79">
        <v>10222000</v>
      </c>
      <c r="T21" s="18">
        <f>+P21/L21*100</f>
        <v>106.2552227165392</v>
      </c>
      <c r="V21" s="79">
        <v>3013000</v>
      </c>
      <c r="Z21" s="79">
        <v>4806000</v>
      </c>
      <c r="AD21" s="79">
        <v>7209000</v>
      </c>
      <c r="AH21" s="70">
        <f>+P21</f>
        <v>10222000</v>
      </c>
    </row>
    <row r="22" spans="1:34" ht="13.5" customHeight="1">
      <c r="A22" s="16">
        <v>1022</v>
      </c>
      <c r="B22" s="19" t="s">
        <v>10</v>
      </c>
      <c r="C22" s="20"/>
      <c r="D22" s="78">
        <v>3465</v>
      </c>
      <c r="G22" s="96"/>
      <c r="H22" s="78">
        <v>4300</v>
      </c>
      <c r="K22" s="96"/>
      <c r="L22" s="78">
        <v>2500</v>
      </c>
      <c r="P22" s="79">
        <v>4000</v>
      </c>
      <c r="T22" s="18">
        <f>+P22/L22*100</f>
        <v>160</v>
      </c>
      <c r="V22" s="79">
        <v>700</v>
      </c>
      <c r="Z22" s="79">
        <v>2650</v>
      </c>
      <c r="AD22" s="79">
        <v>3100</v>
      </c>
      <c r="AH22" s="70">
        <f>+P22</f>
        <v>4000</v>
      </c>
    </row>
    <row r="23" spans="1:34" ht="13.5" customHeight="1">
      <c r="A23" s="53"/>
      <c r="B23" s="58"/>
      <c r="C23" s="20"/>
      <c r="D23" s="49"/>
      <c r="G23" s="96"/>
      <c r="H23" s="49"/>
      <c r="K23" s="96"/>
      <c r="L23" s="49"/>
      <c r="P23" s="71"/>
      <c r="T23" s="50"/>
      <c r="V23" s="71"/>
      <c r="Z23" s="71"/>
      <c r="AD23" s="71"/>
      <c r="AH23" s="71"/>
    </row>
    <row r="24" spans="1:36" ht="13.5" customHeight="1">
      <c r="A24" s="45">
        <v>11</v>
      </c>
      <c r="B24" s="30" t="s">
        <v>12</v>
      </c>
      <c r="D24" s="32">
        <f>D26+D31+D36</f>
        <v>34692</v>
      </c>
      <c r="F24" s="124">
        <f>D24/D51</f>
        <v>0.0013209327402614907</v>
      </c>
      <c r="H24" s="32">
        <f>H26+H31+H36</f>
        <v>2000</v>
      </c>
      <c r="J24" s="124">
        <f>H24/H51</f>
        <v>7.808748140541849E-05</v>
      </c>
      <c r="L24" s="32">
        <f>L26+L31+L36</f>
        <v>971</v>
      </c>
      <c r="N24" s="46">
        <f>L24/L51</f>
        <v>3.756600745996686E-05</v>
      </c>
      <c r="P24" s="67">
        <f>+P26+P31+P36</f>
        <v>2500</v>
      </c>
      <c r="R24" s="46">
        <f>P24/P51</f>
        <v>9.6237128284092E-05</v>
      </c>
      <c r="T24" s="34">
        <f>+P24/L24*100</f>
        <v>257.4665293511843</v>
      </c>
      <c r="V24" s="67">
        <f>+V26+V31+V36</f>
        <v>800</v>
      </c>
      <c r="X24" s="46">
        <f>V24/V51</f>
        <v>0.00012252086683513285</v>
      </c>
      <c r="Z24" s="67">
        <f>+Z26+Z31+Z36</f>
        <v>1400</v>
      </c>
      <c r="AB24" s="46">
        <f>Z24/Z51</f>
        <v>0.00011654963141179066</v>
      </c>
      <c r="AD24" s="67">
        <f>+AD26+AD31+AD36</f>
        <v>1950</v>
      </c>
      <c r="AF24" s="46">
        <f>AD24/AD51</f>
        <v>9.694715882679023E-05</v>
      </c>
      <c r="AH24" s="67">
        <f>+AH26+AH31+AH36</f>
        <v>2500</v>
      </c>
      <c r="AJ24" s="46">
        <f>AH24/AH51</f>
        <v>9.6237128284092E-05</v>
      </c>
    </row>
    <row r="25" spans="1:36" ht="13.5" customHeight="1">
      <c r="A25" s="53"/>
      <c r="B25" s="59"/>
      <c r="D25" s="51"/>
      <c r="F25" s="126"/>
      <c r="H25" s="51"/>
      <c r="J25" s="126"/>
      <c r="L25" s="51"/>
      <c r="N25" s="56"/>
      <c r="P25" s="68"/>
      <c r="R25" s="56"/>
      <c r="T25" s="57"/>
      <c r="V25" s="68"/>
      <c r="X25" s="56"/>
      <c r="Z25" s="68"/>
      <c r="AB25" s="56"/>
      <c r="AD25" s="68"/>
      <c r="AF25" s="56"/>
      <c r="AH25" s="68"/>
      <c r="AJ25" s="56"/>
    </row>
    <row r="26" spans="1:36" ht="13.5" customHeight="1">
      <c r="A26" s="54">
        <v>110</v>
      </c>
      <c r="B26" s="47" t="s">
        <v>13</v>
      </c>
      <c r="C26" s="20"/>
      <c r="D26" s="21">
        <f>SUM(D27:D29)</f>
        <v>0</v>
      </c>
      <c r="F26" s="127">
        <f>+D26/D24</f>
        <v>0</v>
      </c>
      <c r="G26" s="96"/>
      <c r="H26" s="21">
        <f>SUM(H27:H29)</f>
        <v>0</v>
      </c>
      <c r="J26" s="127">
        <f>+H26/H24</f>
        <v>0</v>
      </c>
      <c r="K26" s="96"/>
      <c r="L26" s="21">
        <f>SUM(L27:L29)</f>
        <v>0</v>
      </c>
      <c r="N26" s="22">
        <f>+L26/L24</f>
        <v>0</v>
      </c>
      <c r="P26" s="69">
        <f>SUM(P27:P29)</f>
        <v>0</v>
      </c>
      <c r="R26" s="22">
        <f>+P26/P24</f>
        <v>0</v>
      </c>
      <c r="T26" s="23" t="e">
        <f>+P26/L26*100</f>
        <v>#DIV/0!</v>
      </c>
      <c r="V26" s="69">
        <f>SUM(V27:V29)</f>
        <v>0</v>
      </c>
      <c r="X26" s="22">
        <f>+V26/V24</f>
        <v>0</v>
      </c>
      <c r="Z26" s="69">
        <f>SUM(Z27:Z29)</f>
        <v>0</v>
      </c>
      <c r="AB26" s="22">
        <f>+Z26/Z24</f>
        <v>0</v>
      </c>
      <c r="AD26" s="69">
        <f>SUM(AD27:AD29)</f>
        <v>0</v>
      </c>
      <c r="AF26" s="22">
        <f>+AD26/AD24</f>
        <v>0</v>
      </c>
      <c r="AH26" s="69">
        <f>SUM(AH27:AH29)</f>
        <v>0</v>
      </c>
      <c r="AJ26" s="22">
        <f>+AH26/AH24</f>
        <v>0</v>
      </c>
    </row>
    <row r="27" spans="1:36" ht="13.5" customHeight="1">
      <c r="A27" s="16">
        <v>1100</v>
      </c>
      <c r="B27" s="19" t="s">
        <v>14</v>
      </c>
      <c r="C27" s="20"/>
      <c r="D27" s="78">
        <v>0</v>
      </c>
      <c r="F27" s="128"/>
      <c r="G27" s="96"/>
      <c r="H27" s="78">
        <v>0</v>
      </c>
      <c r="J27" s="128"/>
      <c r="K27" s="96"/>
      <c r="L27" s="78">
        <v>0</v>
      </c>
      <c r="N27" s="48"/>
      <c r="P27" s="79">
        <v>0</v>
      </c>
      <c r="R27" s="48"/>
      <c r="T27" s="18" t="e">
        <f>+P27/L27*100</f>
        <v>#DIV/0!</v>
      </c>
      <c r="V27" s="79">
        <v>0</v>
      </c>
      <c r="X27" s="48"/>
      <c r="Z27" s="79">
        <v>0</v>
      </c>
      <c r="AB27" s="48"/>
      <c r="AD27" s="79">
        <v>0</v>
      </c>
      <c r="AF27" s="48"/>
      <c r="AH27" s="70">
        <f>+P27</f>
        <v>0</v>
      </c>
      <c r="AJ27" s="48"/>
    </row>
    <row r="28" spans="1:34" ht="13.5" customHeight="1">
      <c r="A28" s="16">
        <v>1101</v>
      </c>
      <c r="B28" s="19" t="s">
        <v>15</v>
      </c>
      <c r="C28" s="20"/>
      <c r="D28" s="78">
        <v>0</v>
      </c>
      <c r="G28" s="96"/>
      <c r="H28" s="78">
        <v>0</v>
      </c>
      <c r="K28" s="96"/>
      <c r="L28" s="78">
        <v>0</v>
      </c>
      <c r="P28" s="79">
        <v>0</v>
      </c>
      <c r="T28" s="18" t="e">
        <f>+P28/L28*100</f>
        <v>#DIV/0!</v>
      </c>
      <c r="V28" s="79">
        <v>0</v>
      </c>
      <c r="Z28" s="79">
        <v>0</v>
      </c>
      <c r="AD28" s="79">
        <v>0</v>
      </c>
      <c r="AH28" s="70">
        <f>+P28</f>
        <v>0</v>
      </c>
    </row>
    <row r="29" spans="1:34" ht="13.5" customHeight="1">
      <c r="A29" s="16">
        <v>1102</v>
      </c>
      <c r="B29" s="19" t="s">
        <v>16</v>
      </c>
      <c r="C29" s="20"/>
      <c r="D29" s="78">
        <v>0</v>
      </c>
      <c r="G29" s="96"/>
      <c r="H29" s="78">
        <v>0</v>
      </c>
      <c r="K29" s="96"/>
      <c r="L29" s="78">
        <v>0</v>
      </c>
      <c r="P29" s="79">
        <v>0</v>
      </c>
      <c r="T29" s="18" t="e">
        <f>+P29/L29*100</f>
        <v>#DIV/0!</v>
      </c>
      <c r="V29" s="79">
        <v>0</v>
      </c>
      <c r="Z29" s="79">
        <v>0</v>
      </c>
      <c r="AD29" s="79">
        <v>0</v>
      </c>
      <c r="AH29" s="70">
        <f>+P29</f>
        <v>0</v>
      </c>
    </row>
    <row r="30" spans="1:34" ht="13.5" customHeight="1">
      <c r="A30" s="53"/>
      <c r="B30" s="19"/>
      <c r="C30" s="20"/>
      <c r="D30" s="17"/>
      <c r="G30" s="96"/>
      <c r="H30" s="17"/>
      <c r="K30" s="96"/>
      <c r="L30" s="17"/>
      <c r="P30" s="70"/>
      <c r="T30" s="18"/>
      <c r="V30" s="70"/>
      <c r="Z30" s="70"/>
      <c r="AD30" s="70"/>
      <c r="AH30" s="70"/>
    </row>
    <row r="31" spans="1:36" ht="13.5" customHeight="1">
      <c r="A31" s="54">
        <v>111</v>
      </c>
      <c r="B31" s="47" t="s">
        <v>17</v>
      </c>
      <c r="C31" s="20"/>
      <c r="D31" s="21">
        <f>+D32+D33+D34</f>
        <v>6552</v>
      </c>
      <c r="F31" s="129">
        <f>+D31/D24</f>
        <v>0.18886198547215496</v>
      </c>
      <c r="G31" s="96"/>
      <c r="H31" s="21">
        <f>+H32+H33+H34</f>
        <v>2000</v>
      </c>
      <c r="J31" s="129">
        <f>+H31/H24</f>
        <v>1</v>
      </c>
      <c r="K31" s="96"/>
      <c r="L31" s="21">
        <f>+L32+L33+L34</f>
        <v>971</v>
      </c>
      <c r="N31" s="77">
        <f>+L31/L24</f>
        <v>1</v>
      </c>
      <c r="P31" s="69">
        <f>SUM(P32:P34)</f>
        <v>2500</v>
      </c>
      <c r="R31" s="77">
        <f>+P31/P24</f>
        <v>1</v>
      </c>
      <c r="T31" s="23">
        <f>+P31/L31*100</f>
        <v>257.4665293511843</v>
      </c>
      <c r="V31" s="69">
        <f>SUM(V32:V34)</f>
        <v>800</v>
      </c>
      <c r="X31" s="77">
        <f>+V31/V24</f>
        <v>1</v>
      </c>
      <c r="Z31" s="69">
        <f>SUM(Z32:Z34)</f>
        <v>1400</v>
      </c>
      <c r="AB31" s="77">
        <f>+Z31/Z24</f>
        <v>1</v>
      </c>
      <c r="AD31" s="69">
        <f>SUM(AD32:AD34)</f>
        <v>1950</v>
      </c>
      <c r="AF31" s="77">
        <f>+AD31/AD24</f>
        <v>1</v>
      </c>
      <c r="AH31" s="69">
        <f>SUM(AH32:AH34)</f>
        <v>2500</v>
      </c>
      <c r="AJ31" s="77">
        <f>+AH31/AH24</f>
        <v>1</v>
      </c>
    </row>
    <row r="32" spans="1:36" ht="13.5" customHeight="1">
      <c r="A32" s="16">
        <v>1110</v>
      </c>
      <c r="B32" s="19" t="s">
        <v>69</v>
      </c>
      <c r="C32" s="20"/>
      <c r="D32" s="78">
        <v>0</v>
      </c>
      <c r="F32" s="128"/>
      <c r="G32" s="96"/>
      <c r="H32" s="78">
        <v>0</v>
      </c>
      <c r="J32" s="128"/>
      <c r="K32" s="96"/>
      <c r="L32" s="78">
        <v>0</v>
      </c>
      <c r="N32" s="48"/>
      <c r="P32" s="79">
        <v>0</v>
      </c>
      <c r="R32" s="48"/>
      <c r="T32" s="18" t="e">
        <f>+P32/L32*100</f>
        <v>#DIV/0!</v>
      </c>
      <c r="V32" s="79">
        <v>0</v>
      </c>
      <c r="X32" s="48"/>
      <c r="Z32" s="79">
        <v>0</v>
      </c>
      <c r="AB32" s="48"/>
      <c r="AD32" s="79">
        <v>0</v>
      </c>
      <c r="AF32" s="48"/>
      <c r="AH32" s="70">
        <f>+P32</f>
        <v>0</v>
      </c>
      <c r="AJ32" s="48"/>
    </row>
    <row r="33" spans="1:34" ht="13.5" customHeight="1">
      <c r="A33" s="16">
        <v>1111</v>
      </c>
      <c r="B33" s="19" t="s">
        <v>70</v>
      </c>
      <c r="C33" s="20"/>
      <c r="D33" s="78">
        <v>6552</v>
      </c>
      <c r="G33" s="96"/>
      <c r="H33" s="78">
        <v>2000</v>
      </c>
      <c r="K33" s="96"/>
      <c r="L33" s="78">
        <v>971</v>
      </c>
      <c r="P33" s="79">
        <v>2500</v>
      </c>
      <c r="T33" s="18">
        <f>+P33/L33*100</f>
        <v>257.4665293511843</v>
      </c>
      <c r="V33" s="79">
        <v>800</v>
      </c>
      <c r="Z33" s="79">
        <v>1400</v>
      </c>
      <c r="AD33" s="79">
        <v>1950</v>
      </c>
      <c r="AH33" s="70">
        <f>+P33</f>
        <v>2500</v>
      </c>
    </row>
    <row r="34" spans="1:34" ht="13.5" customHeight="1">
      <c r="A34" s="16">
        <v>1112</v>
      </c>
      <c r="B34" s="19" t="s">
        <v>18</v>
      </c>
      <c r="C34" s="20"/>
      <c r="D34" s="78">
        <v>0</v>
      </c>
      <c r="G34" s="96"/>
      <c r="H34" s="78">
        <v>0</v>
      </c>
      <c r="K34" s="96"/>
      <c r="L34" s="78">
        <v>0</v>
      </c>
      <c r="P34" s="79">
        <v>0</v>
      </c>
      <c r="T34" s="18" t="e">
        <f>+P34/L34*100</f>
        <v>#DIV/0!</v>
      </c>
      <c r="V34" s="79">
        <v>0</v>
      </c>
      <c r="Z34" s="79">
        <v>0</v>
      </c>
      <c r="AD34" s="79">
        <v>0</v>
      </c>
      <c r="AH34" s="70">
        <f>+P34</f>
        <v>0</v>
      </c>
    </row>
    <row r="35" spans="1:36" ht="13.5" customHeight="1">
      <c r="A35" s="53"/>
      <c r="B35" s="19"/>
      <c r="C35" s="20"/>
      <c r="D35" s="17"/>
      <c r="F35" s="126"/>
      <c r="G35" s="96"/>
      <c r="H35" s="17"/>
      <c r="J35" s="126"/>
      <c r="K35" s="96"/>
      <c r="L35" s="17"/>
      <c r="N35" s="56"/>
      <c r="P35" s="70"/>
      <c r="R35" s="56"/>
      <c r="T35" s="18"/>
      <c r="V35" s="70"/>
      <c r="X35" s="56"/>
      <c r="Z35" s="70"/>
      <c r="AB35" s="56"/>
      <c r="AD35" s="70"/>
      <c r="AF35" s="56"/>
      <c r="AH35" s="70"/>
      <c r="AJ35" s="56"/>
    </row>
    <row r="36" spans="1:36" ht="13.5" customHeight="1">
      <c r="A36" s="54">
        <v>112</v>
      </c>
      <c r="B36" s="47" t="s">
        <v>19</v>
      </c>
      <c r="C36" s="20"/>
      <c r="D36" s="21">
        <f>D37+D38</f>
        <v>28140</v>
      </c>
      <c r="F36" s="127">
        <f>+D36/D24</f>
        <v>0.8111380145278451</v>
      </c>
      <c r="G36" s="96"/>
      <c r="H36" s="21">
        <f>H37+H38</f>
        <v>0</v>
      </c>
      <c r="J36" s="127">
        <f>+H36/H24</f>
        <v>0</v>
      </c>
      <c r="K36" s="96"/>
      <c r="L36" s="21">
        <f>L37+L38</f>
        <v>0</v>
      </c>
      <c r="N36" s="22">
        <f>+L36/L24</f>
        <v>0</v>
      </c>
      <c r="P36" s="69">
        <f>+P37+P38</f>
        <v>0</v>
      </c>
      <c r="R36" s="22">
        <f>+P36/P24</f>
        <v>0</v>
      </c>
      <c r="T36" s="23" t="e">
        <f>+P36/L36*100</f>
        <v>#DIV/0!</v>
      </c>
      <c r="V36" s="69">
        <f>+V37+V38</f>
        <v>0</v>
      </c>
      <c r="X36" s="22">
        <f>+V36/V24</f>
        <v>0</v>
      </c>
      <c r="Z36" s="69">
        <f>+Z37+Z38</f>
        <v>0</v>
      </c>
      <c r="AB36" s="22">
        <f>+Z36/Z24</f>
        <v>0</v>
      </c>
      <c r="AD36" s="69">
        <f>+AD37+AD38</f>
        <v>0</v>
      </c>
      <c r="AF36" s="22">
        <f>+AD36/AD24</f>
        <v>0</v>
      </c>
      <c r="AH36" s="69">
        <f>+AH37+AH38</f>
        <v>0</v>
      </c>
      <c r="AJ36" s="22">
        <f>+AH36/AH24</f>
        <v>0</v>
      </c>
    </row>
    <row r="37" spans="1:36" ht="13.5" customHeight="1">
      <c r="A37" s="16">
        <v>1120</v>
      </c>
      <c r="B37" s="19" t="s">
        <v>71</v>
      </c>
      <c r="C37" s="20"/>
      <c r="D37" s="78">
        <v>28140</v>
      </c>
      <c r="F37" s="128"/>
      <c r="G37" s="96"/>
      <c r="H37" s="78">
        <v>0</v>
      </c>
      <c r="J37" s="128"/>
      <c r="K37" s="96"/>
      <c r="L37" s="78">
        <v>0</v>
      </c>
      <c r="N37" s="48"/>
      <c r="P37" s="79">
        <v>0</v>
      </c>
      <c r="R37" s="48"/>
      <c r="T37" s="18" t="e">
        <f>+P37/L37*100</f>
        <v>#DIV/0!</v>
      </c>
      <c r="V37" s="79">
        <v>0</v>
      </c>
      <c r="X37" s="48"/>
      <c r="Z37" s="79">
        <v>0</v>
      </c>
      <c r="AB37" s="48"/>
      <c r="AD37" s="79">
        <v>0</v>
      </c>
      <c r="AF37" s="48"/>
      <c r="AH37" s="70">
        <f>+P37</f>
        <v>0</v>
      </c>
      <c r="AJ37" s="48"/>
    </row>
    <row r="38" spans="1:34" ht="13.5" customHeight="1">
      <c r="A38" s="16">
        <v>1121</v>
      </c>
      <c r="B38" s="19" t="s">
        <v>20</v>
      </c>
      <c r="C38" s="20"/>
      <c r="D38" s="78">
        <v>0</v>
      </c>
      <c r="G38" s="96"/>
      <c r="H38" s="78">
        <v>0</v>
      </c>
      <c r="K38" s="96"/>
      <c r="L38" s="78">
        <v>0</v>
      </c>
      <c r="P38" s="79">
        <v>0</v>
      </c>
      <c r="T38" s="18" t="e">
        <f>+P38/L38*100</f>
        <v>#DIV/0!</v>
      </c>
      <c r="V38" s="79">
        <v>0</v>
      </c>
      <c r="Z38" s="79">
        <v>0</v>
      </c>
      <c r="AD38" s="79">
        <v>0</v>
      </c>
      <c r="AH38" s="70">
        <f>+P38</f>
        <v>0</v>
      </c>
    </row>
    <row r="39" spans="1:34" ht="13.5" customHeight="1">
      <c r="A39" s="53"/>
      <c r="B39" s="58"/>
      <c r="C39" s="20"/>
      <c r="D39" s="49"/>
      <c r="G39" s="96"/>
      <c r="H39" s="49"/>
      <c r="K39" s="96"/>
      <c r="L39" s="49"/>
      <c r="P39" s="71"/>
      <c r="T39" s="50"/>
      <c r="V39" s="71"/>
      <c r="Z39" s="71"/>
      <c r="AD39" s="71"/>
      <c r="AH39" s="71"/>
    </row>
    <row r="40" spans="1:36" ht="13.5" customHeight="1">
      <c r="A40" s="45">
        <v>12</v>
      </c>
      <c r="B40" s="30" t="s">
        <v>134</v>
      </c>
      <c r="D40" s="32">
        <f>D42</f>
        <v>861775</v>
      </c>
      <c r="F40" s="124">
        <f>D40/D51</f>
        <v>0.03281294858292535</v>
      </c>
      <c r="H40" s="32">
        <f>H42</f>
        <v>786000</v>
      </c>
      <c r="J40" s="124">
        <f>H40/H51</f>
        <v>0.030688380192329466</v>
      </c>
      <c r="L40" s="32">
        <f>L42</f>
        <v>938442</v>
      </c>
      <c r="N40" s="46">
        <f>L40/L51</f>
        <v>0.03630640491528962</v>
      </c>
      <c r="P40" s="67">
        <f>+P42</f>
        <v>499000</v>
      </c>
      <c r="R40" s="46">
        <f>P40/P51</f>
        <v>0.019208930805504763</v>
      </c>
      <c r="T40" s="34">
        <f>+P40/L40*100</f>
        <v>53.1732381969264</v>
      </c>
      <c r="V40" s="67">
        <f>+V42</f>
        <v>75000</v>
      </c>
      <c r="X40" s="46">
        <f>V40/V51</f>
        <v>0.011486331265793705</v>
      </c>
      <c r="Z40" s="67">
        <f>+Z42</f>
        <v>202000</v>
      </c>
      <c r="AB40" s="46">
        <f>Z40/Z51</f>
        <v>0.016816446817986937</v>
      </c>
      <c r="AD40" s="67">
        <f>+AD42</f>
        <v>380000</v>
      </c>
      <c r="AF40" s="46">
        <f>AD40/AD51</f>
        <v>0.018892266848297583</v>
      </c>
      <c r="AH40" s="67">
        <f>+AH42</f>
        <v>499000</v>
      </c>
      <c r="AJ40" s="46">
        <f>AH40/AH51</f>
        <v>0.019208930805504763</v>
      </c>
    </row>
    <row r="41" spans="1:36" ht="13.5" customHeight="1">
      <c r="A41" s="53"/>
      <c r="B41" s="59"/>
      <c r="D41" s="51"/>
      <c r="F41" s="126"/>
      <c r="H41" s="51"/>
      <c r="J41" s="126"/>
      <c r="L41" s="51"/>
      <c r="N41" s="56"/>
      <c r="P41" s="68"/>
      <c r="R41" s="56"/>
      <c r="T41" s="57"/>
      <c r="V41" s="68"/>
      <c r="X41" s="56"/>
      <c r="Z41" s="68"/>
      <c r="AB41" s="56"/>
      <c r="AD41" s="68"/>
      <c r="AF41" s="56"/>
      <c r="AH41" s="68"/>
      <c r="AJ41" s="56"/>
    </row>
    <row r="42" spans="1:36" ht="13.5" customHeight="1">
      <c r="A42" s="54">
        <v>120</v>
      </c>
      <c r="B42" s="47" t="s">
        <v>135</v>
      </c>
      <c r="C42" s="20"/>
      <c r="D42" s="21">
        <f>SUM(D43:D49)</f>
        <v>861775</v>
      </c>
      <c r="F42" s="127">
        <f>+D42/D40</f>
        <v>1</v>
      </c>
      <c r="G42" s="96"/>
      <c r="H42" s="21">
        <f>SUM(H43:H49)</f>
        <v>786000</v>
      </c>
      <c r="J42" s="127">
        <f>+H42/H40</f>
        <v>1</v>
      </c>
      <c r="K42" s="96"/>
      <c r="L42" s="21">
        <f>SUM(L43:L49)</f>
        <v>938442</v>
      </c>
      <c r="N42" s="22">
        <f>+L42/L40</f>
        <v>1</v>
      </c>
      <c r="P42" s="69">
        <f>SUM(P43:P49)</f>
        <v>499000</v>
      </c>
      <c r="R42" s="22">
        <f>+P42/P40</f>
        <v>1</v>
      </c>
      <c r="T42" s="23">
        <f aca="true" t="shared" si="0" ref="T42:T49">+P42/L42*100</f>
        <v>53.1732381969264</v>
      </c>
      <c r="V42" s="69">
        <f>SUM(V43:V49)</f>
        <v>75000</v>
      </c>
      <c r="X42" s="22">
        <f>+V42/V40</f>
        <v>1</v>
      </c>
      <c r="Z42" s="69">
        <f>SUM(Z43:Z49)</f>
        <v>202000</v>
      </c>
      <c r="AB42" s="22">
        <f>+Z42/Z40</f>
        <v>1</v>
      </c>
      <c r="AD42" s="69">
        <f>SUM(AD43:AD49)</f>
        <v>380000</v>
      </c>
      <c r="AF42" s="22">
        <f>+AD42/AD40</f>
        <v>1</v>
      </c>
      <c r="AH42" s="69">
        <f>SUM(AH43:AH49)</f>
        <v>499000</v>
      </c>
      <c r="AJ42" s="22">
        <f>+AH42/AH40</f>
        <v>1</v>
      </c>
    </row>
    <row r="43" spans="1:36" ht="13.5" customHeight="1">
      <c r="A43" s="16">
        <v>1200</v>
      </c>
      <c r="B43" s="19" t="s">
        <v>72</v>
      </c>
      <c r="C43" s="20"/>
      <c r="D43" s="78">
        <v>5027</v>
      </c>
      <c r="F43" s="128"/>
      <c r="G43" s="96"/>
      <c r="H43" s="78">
        <v>6000</v>
      </c>
      <c r="J43" s="128"/>
      <c r="K43" s="96"/>
      <c r="L43" s="78">
        <v>11000</v>
      </c>
      <c r="N43" s="48"/>
      <c r="P43" s="79">
        <v>0</v>
      </c>
      <c r="R43" s="48"/>
      <c r="T43" s="18">
        <f t="shared" si="0"/>
        <v>0</v>
      </c>
      <c r="V43" s="79">
        <v>0</v>
      </c>
      <c r="X43" s="48"/>
      <c r="Z43" s="79">
        <v>0</v>
      </c>
      <c r="AB43" s="48"/>
      <c r="AD43" s="79">
        <v>0</v>
      </c>
      <c r="AF43" s="48"/>
      <c r="AH43" s="70">
        <f aca="true" t="shared" si="1" ref="AH43:AH49">+P43</f>
        <v>0</v>
      </c>
      <c r="AJ43" s="48"/>
    </row>
    <row r="44" spans="1:34" ht="13.5" customHeight="1">
      <c r="A44" s="16">
        <v>1201</v>
      </c>
      <c r="B44" s="19" t="s">
        <v>21</v>
      </c>
      <c r="C44" s="20"/>
      <c r="D44" s="78">
        <v>0</v>
      </c>
      <c r="G44" s="96"/>
      <c r="H44" s="78">
        <v>0</v>
      </c>
      <c r="K44" s="96"/>
      <c r="L44" s="78">
        <v>0</v>
      </c>
      <c r="P44" s="79">
        <v>0</v>
      </c>
      <c r="T44" s="18" t="e">
        <f t="shared" si="0"/>
        <v>#DIV/0!</v>
      </c>
      <c r="V44" s="79">
        <v>0</v>
      </c>
      <c r="Z44" s="79">
        <v>0</v>
      </c>
      <c r="AD44" s="79">
        <v>0</v>
      </c>
      <c r="AH44" s="70">
        <f t="shared" si="1"/>
        <v>0</v>
      </c>
    </row>
    <row r="45" spans="1:34" ht="13.5" customHeight="1">
      <c r="A45" s="16">
        <v>1202</v>
      </c>
      <c r="B45" s="19" t="s">
        <v>22</v>
      </c>
      <c r="C45" s="20"/>
      <c r="D45" s="78">
        <v>0</v>
      </c>
      <c r="G45" s="96"/>
      <c r="H45" s="78">
        <v>0</v>
      </c>
      <c r="K45" s="96"/>
      <c r="L45" s="78">
        <v>0</v>
      </c>
      <c r="P45" s="79">
        <v>0</v>
      </c>
      <c r="T45" s="18" t="e">
        <f t="shared" si="0"/>
        <v>#DIV/0!</v>
      </c>
      <c r="V45" s="79">
        <v>0</v>
      </c>
      <c r="Z45" s="79">
        <v>0</v>
      </c>
      <c r="AD45" s="79">
        <v>0</v>
      </c>
      <c r="AH45" s="70">
        <f t="shared" si="1"/>
        <v>0</v>
      </c>
    </row>
    <row r="46" spans="1:34" ht="13.5" customHeight="1">
      <c r="A46" s="16">
        <v>1203</v>
      </c>
      <c r="B46" s="19" t="s">
        <v>23</v>
      </c>
      <c r="C46" s="20"/>
      <c r="D46" s="78">
        <v>0</v>
      </c>
      <c r="G46" s="96"/>
      <c r="H46" s="78">
        <v>0</v>
      </c>
      <c r="K46" s="96"/>
      <c r="L46" s="78">
        <v>0</v>
      </c>
      <c r="P46" s="79">
        <v>0</v>
      </c>
      <c r="T46" s="18" t="e">
        <f t="shared" si="0"/>
        <v>#DIV/0!</v>
      </c>
      <c r="V46" s="79">
        <v>0</v>
      </c>
      <c r="Z46" s="79">
        <v>0</v>
      </c>
      <c r="AD46" s="79">
        <v>0</v>
      </c>
      <c r="AH46" s="70">
        <f t="shared" si="1"/>
        <v>0</v>
      </c>
    </row>
    <row r="47" spans="1:34" ht="13.5" customHeight="1">
      <c r="A47" s="16">
        <v>1204</v>
      </c>
      <c r="B47" s="19" t="s">
        <v>24</v>
      </c>
      <c r="C47" s="20"/>
      <c r="D47" s="78">
        <v>91375</v>
      </c>
      <c r="G47" s="96"/>
      <c r="H47" s="78">
        <v>0</v>
      </c>
      <c r="K47" s="96"/>
      <c r="L47" s="78">
        <v>0</v>
      </c>
      <c r="P47" s="79">
        <v>0</v>
      </c>
      <c r="T47" s="18" t="e">
        <f t="shared" si="0"/>
        <v>#DIV/0!</v>
      </c>
      <c r="V47" s="79">
        <v>0</v>
      </c>
      <c r="Z47" s="79">
        <v>0</v>
      </c>
      <c r="AD47" s="79">
        <v>0</v>
      </c>
      <c r="AH47" s="70">
        <f t="shared" si="1"/>
        <v>0</v>
      </c>
    </row>
    <row r="48" spans="1:34" ht="13.5" customHeight="1">
      <c r="A48" s="16">
        <v>1205</v>
      </c>
      <c r="B48" s="19" t="s">
        <v>73</v>
      </c>
      <c r="C48" s="20"/>
      <c r="D48" s="78">
        <v>321355</v>
      </c>
      <c r="G48" s="96"/>
      <c r="H48" s="78">
        <v>350000</v>
      </c>
      <c r="K48" s="96"/>
      <c r="L48" s="78">
        <v>650000</v>
      </c>
      <c r="P48" s="79">
        <v>224000</v>
      </c>
      <c r="T48" s="18">
        <f t="shared" si="0"/>
        <v>34.46153846153846</v>
      </c>
      <c r="V48" s="79">
        <v>40000</v>
      </c>
      <c r="Z48" s="79">
        <v>112000</v>
      </c>
      <c r="AD48" s="79">
        <v>185000</v>
      </c>
      <c r="AH48" s="70">
        <f t="shared" si="1"/>
        <v>224000</v>
      </c>
    </row>
    <row r="49" spans="1:34" ht="13.5" customHeight="1">
      <c r="A49" s="16">
        <v>1206</v>
      </c>
      <c r="B49" s="19" t="s">
        <v>74</v>
      </c>
      <c r="C49" s="20"/>
      <c r="D49" s="78">
        <v>444018</v>
      </c>
      <c r="G49" s="96"/>
      <c r="H49" s="78">
        <v>430000</v>
      </c>
      <c r="K49" s="96"/>
      <c r="L49" s="78">
        <v>277442</v>
      </c>
      <c r="P49" s="79">
        <v>275000</v>
      </c>
      <c r="T49" s="18">
        <f t="shared" si="0"/>
        <v>99.11981603362145</v>
      </c>
      <c r="V49" s="79">
        <v>35000</v>
      </c>
      <c r="Z49" s="79">
        <v>90000</v>
      </c>
      <c r="AD49" s="79">
        <v>195000</v>
      </c>
      <c r="AH49" s="70">
        <f t="shared" si="1"/>
        <v>275000</v>
      </c>
    </row>
    <row r="50" spans="1:34" ht="13.5" customHeight="1">
      <c r="A50" s="53"/>
      <c r="B50" s="58"/>
      <c r="C50" s="20"/>
      <c r="D50" s="49"/>
      <c r="G50" s="96"/>
      <c r="H50" s="49"/>
      <c r="K50" s="96"/>
      <c r="L50" s="49"/>
      <c r="P50" s="71"/>
      <c r="T50" s="50"/>
      <c r="V50" s="71"/>
      <c r="Z50" s="71"/>
      <c r="AD50" s="71"/>
      <c r="AH50" s="71"/>
    </row>
    <row r="51" spans="1:36" s="24" customFormat="1" ht="13.5" customHeight="1">
      <c r="A51" s="52">
        <v>1</v>
      </c>
      <c r="B51" s="36" t="s">
        <v>25</v>
      </c>
      <c r="C51" s="25"/>
      <c r="D51" s="37">
        <f>D6+D24+D40</f>
        <v>26263260</v>
      </c>
      <c r="E51" s="130"/>
      <c r="F51" s="131">
        <f>F6+F24+F40</f>
        <v>1</v>
      </c>
      <c r="G51" s="132"/>
      <c r="H51" s="37">
        <f>H6+H24+H40</f>
        <v>25612300</v>
      </c>
      <c r="I51" s="130"/>
      <c r="J51" s="131">
        <f>J6+J24+J40</f>
        <v>0.9999999999999999</v>
      </c>
      <c r="K51" s="132"/>
      <c r="L51" s="37">
        <f>L6+L24+L40</f>
        <v>25847836</v>
      </c>
      <c r="M51" s="26"/>
      <c r="N51" s="38">
        <f>N6+N24+N40</f>
        <v>1</v>
      </c>
      <c r="O51" s="27"/>
      <c r="P51" s="72">
        <f>+P6+P24+P40</f>
        <v>25977500</v>
      </c>
      <c r="Q51" s="26"/>
      <c r="R51" s="38">
        <f>R6+R24+R40</f>
        <v>1</v>
      </c>
      <c r="S51" s="28"/>
      <c r="T51" s="133">
        <f>+P51/L51*100</f>
        <v>100.50164354184234</v>
      </c>
      <c r="U51" s="29"/>
      <c r="V51" s="72">
        <f>+V6+V24+V40</f>
        <v>6529500</v>
      </c>
      <c r="W51" s="26"/>
      <c r="X51" s="38">
        <f>X6+X24+X40</f>
        <v>1</v>
      </c>
      <c r="Y51" s="27"/>
      <c r="Z51" s="72">
        <f>+Z6+Z24+Z40</f>
        <v>12012050</v>
      </c>
      <c r="AA51" s="26"/>
      <c r="AB51" s="38">
        <f>AB6+AB24+AB40</f>
        <v>1</v>
      </c>
      <c r="AC51" s="28"/>
      <c r="AD51" s="72">
        <f>+AD6+AD24+AD40</f>
        <v>20114050</v>
      </c>
      <c r="AE51" s="26"/>
      <c r="AF51" s="38">
        <f>AF6+AF24+AF40</f>
        <v>1</v>
      </c>
      <c r="AG51" s="27"/>
      <c r="AH51" s="72">
        <f>+AH6+AH24+AH40</f>
        <v>25977500</v>
      </c>
      <c r="AI51" s="26"/>
      <c r="AJ51" s="38">
        <f>AJ6+AJ24+AJ40</f>
        <v>1</v>
      </c>
    </row>
    <row r="52" spans="1:34" ht="13.5" customHeight="1">
      <c r="A52" s="53"/>
      <c r="D52" s="9"/>
      <c r="H52" s="9"/>
      <c r="P52" s="73"/>
      <c r="V52" s="73"/>
      <c r="Z52" s="73"/>
      <c r="AD52" s="73"/>
      <c r="AH52" s="73"/>
    </row>
    <row r="53" spans="1:34" ht="13.5" customHeight="1" hidden="1">
      <c r="A53" s="53"/>
      <c r="D53" s="9"/>
      <c r="H53" s="9"/>
      <c r="P53" s="73"/>
      <c r="V53" s="73"/>
      <c r="Z53" s="73"/>
      <c r="AD53" s="73"/>
      <c r="AH53" s="73"/>
    </row>
    <row r="54" spans="1:36" ht="13.5" customHeight="1">
      <c r="A54" s="45">
        <v>20</v>
      </c>
      <c r="B54" s="30" t="s">
        <v>26</v>
      </c>
      <c r="D54" s="32">
        <f>D56+D65+D78+D85+D91</f>
        <v>25319875</v>
      </c>
      <c r="E54" s="134"/>
      <c r="F54" s="124">
        <f>+D54/D122</f>
        <v>0.9687397020682197</v>
      </c>
      <c r="H54" s="32">
        <f>H56+H65+H78+H85+H91</f>
        <v>24825000</v>
      </c>
      <c r="J54" s="124">
        <f>+H54/H122</f>
        <v>0.9695940008202003</v>
      </c>
      <c r="L54" s="32">
        <f>L56+L65+L78+L85+L91</f>
        <v>25149093</v>
      </c>
      <c r="N54" s="46">
        <f>+L54/L122</f>
        <v>0.9749337999952162</v>
      </c>
      <c r="P54" s="67">
        <f>+P56+P65+P78+P85+P91</f>
        <v>25737000</v>
      </c>
      <c r="R54" s="46">
        <f>+P54/P122</f>
        <v>0.9986419369858761</v>
      </c>
      <c r="T54" s="34">
        <f>+P54/L54*100</f>
        <v>102.3376866911264</v>
      </c>
      <c r="U54" s="13"/>
      <c r="V54" s="67">
        <f>+V56+V65+V78+V85+V91</f>
        <v>5894500</v>
      </c>
      <c r="X54" s="46">
        <f>+V54/V122</f>
        <v>0.9939632059086387</v>
      </c>
      <c r="Z54" s="67">
        <f>+Z56+Z65+Z78+Z85+Z91</f>
        <v>12081800</v>
      </c>
      <c r="AB54" s="46">
        <f>+Z54/Z122</f>
        <v>0.9941168242370385</v>
      </c>
      <c r="AD54" s="67">
        <f>+AD56+AD65+AD78+AD85+AD91</f>
        <v>18590200</v>
      </c>
      <c r="AF54" s="46">
        <f>+AD54/AD122</f>
        <v>0.9945165759895574</v>
      </c>
      <c r="AH54" s="67">
        <f>+AH56+AH65+AH78+AH85+AH91</f>
        <v>25737000</v>
      </c>
      <c r="AJ54" s="46">
        <f>+AH54/AH122</f>
        <v>0.9986419369858761</v>
      </c>
    </row>
    <row r="55" spans="1:36" ht="13.5" customHeight="1">
      <c r="A55" s="53"/>
      <c r="B55" s="60"/>
      <c r="C55" s="20"/>
      <c r="D55" s="51"/>
      <c r="F55" s="126"/>
      <c r="G55" s="96"/>
      <c r="H55" s="51"/>
      <c r="J55" s="126"/>
      <c r="K55" s="96"/>
      <c r="L55" s="51"/>
      <c r="N55" s="56"/>
      <c r="P55" s="68"/>
      <c r="R55" s="56"/>
      <c r="T55" s="57"/>
      <c r="V55" s="68"/>
      <c r="X55" s="56"/>
      <c r="Z55" s="68"/>
      <c r="AB55" s="56"/>
      <c r="AD55" s="68"/>
      <c r="AF55" s="56"/>
      <c r="AH55" s="68"/>
      <c r="AJ55" s="56"/>
    </row>
    <row r="56" spans="1:36" ht="13.5" customHeight="1">
      <c r="A56" s="54">
        <v>200</v>
      </c>
      <c r="B56" s="47" t="s">
        <v>27</v>
      </c>
      <c r="C56" s="20"/>
      <c r="D56" s="21">
        <f>SUM(D57:D63)</f>
        <v>7154682</v>
      </c>
      <c r="F56" s="127">
        <f>+D56/D54</f>
        <v>0.2825717741497539</v>
      </c>
      <c r="G56" s="96"/>
      <c r="H56" s="21">
        <f>SUM(H57:H63)</f>
        <v>7201000</v>
      </c>
      <c r="J56" s="127">
        <f>+H56/H54</f>
        <v>0.29007049345417923</v>
      </c>
      <c r="K56" s="96"/>
      <c r="L56" s="21">
        <f>SUM(L57:L63)</f>
        <v>7347004</v>
      </c>
      <c r="N56" s="22">
        <f>+L56/L54</f>
        <v>0.29213793117708065</v>
      </c>
      <c r="P56" s="69">
        <f>SUM(P57:P63)</f>
        <v>7495000</v>
      </c>
      <c r="R56" s="22">
        <f>+P56/P54</f>
        <v>0.2912149823211719</v>
      </c>
      <c r="T56" s="23">
        <f aca="true" t="shared" si="2" ref="T56:T62">+P56/L56*100</f>
        <v>102.01437211685199</v>
      </c>
      <c r="U56" s="13"/>
      <c r="V56" s="69">
        <f>SUM(V57:V63)</f>
        <v>1737300</v>
      </c>
      <c r="X56" s="22">
        <f>+V56/V54</f>
        <v>0.294732377640173</v>
      </c>
      <c r="Z56" s="69">
        <f>SUM(Z57:Z63)</f>
        <v>3455500</v>
      </c>
      <c r="AB56" s="22">
        <f>+Z56/Z54</f>
        <v>0.2860087073118244</v>
      </c>
      <c r="AD56" s="69">
        <f>SUM(AD57:AD63)</f>
        <v>5180000</v>
      </c>
      <c r="AF56" s="22">
        <f>+AD56/AD54</f>
        <v>0.27864143473443</v>
      </c>
      <c r="AH56" s="69">
        <f>SUM(AH57:AH63)</f>
        <v>7495000</v>
      </c>
      <c r="AJ56" s="22">
        <f>+AH56/AH54</f>
        <v>0.2912149823211719</v>
      </c>
    </row>
    <row r="57" spans="1:36" ht="13.5" customHeight="1">
      <c r="A57" s="16">
        <v>2000</v>
      </c>
      <c r="B57" s="19" t="s">
        <v>75</v>
      </c>
      <c r="C57" s="20"/>
      <c r="D57" s="78">
        <v>5176537</v>
      </c>
      <c r="F57" s="128"/>
      <c r="G57" s="96"/>
      <c r="H57" s="78">
        <v>5200000</v>
      </c>
      <c r="J57" s="128"/>
      <c r="K57" s="96"/>
      <c r="L57" s="78">
        <v>5510000</v>
      </c>
      <c r="N57" s="48"/>
      <c r="P57" s="79">
        <v>5450000</v>
      </c>
      <c r="R57" s="48"/>
      <c r="T57" s="18">
        <f t="shared" si="2"/>
        <v>98.91107078039929</v>
      </c>
      <c r="V57" s="79">
        <v>1350000</v>
      </c>
      <c r="X57" s="48"/>
      <c r="Z57" s="79">
        <v>2700000</v>
      </c>
      <c r="AB57" s="48"/>
      <c r="AD57" s="79">
        <v>4140000</v>
      </c>
      <c r="AF57" s="48"/>
      <c r="AH57" s="70">
        <f aca="true" t="shared" si="3" ref="AH57:AH63">+P57</f>
        <v>5450000</v>
      </c>
      <c r="AJ57" s="48"/>
    </row>
    <row r="58" spans="1:34" ht="13.5" customHeight="1">
      <c r="A58" s="16">
        <v>2001</v>
      </c>
      <c r="B58" s="19" t="s">
        <v>28</v>
      </c>
      <c r="C58" s="20"/>
      <c r="D58" s="78">
        <v>13407</v>
      </c>
      <c r="G58" s="96"/>
      <c r="H58" s="78">
        <v>16000</v>
      </c>
      <c r="K58" s="96"/>
      <c r="L58" s="78">
        <v>16004</v>
      </c>
      <c r="P58" s="79">
        <v>15000</v>
      </c>
      <c r="T58" s="18">
        <f t="shared" si="2"/>
        <v>93.72656835791052</v>
      </c>
      <c r="V58" s="79">
        <v>3300</v>
      </c>
      <c r="Z58" s="79">
        <v>7500</v>
      </c>
      <c r="AD58" s="79">
        <v>12000</v>
      </c>
      <c r="AH58" s="70">
        <f t="shared" si="3"/>
        <v>15000</v>
      </c>
    </row>
    <row r="59" spans="1:34" ht="13.5" customHeight="1">
      <c r="A59" s="16">
        <v>2002</v>
      </c>
      <c r="B59" s="19" t="s">
        <v>76</v>
      </c>
      <c r="C59" s="20"/>
      <c r="D59" s="78">
        <v>1515573</v>
      </c>
      <c r="G59" s="96"/>
      <c r="H59" s="78">
        <v>1500000</v>
      </c>
      <c r="K59" s="96"/>
      <c r="L59" s="78">
        <v>1336000</v>
      </c>
      <c r="P59" s="79">
        <v>1550000</v>
      </c>
      <c r="T59" s="18">
        <f t="shared" si="2"/>
        <v>116.0179640718563</v>
      </c>
      <c r="V59" s="79">
        <v>260000</v>
      </c>
      <c r="Z59" s="79">
        <v>470000</v>
      </c>
      <c r="AD59" s="79">
        <v>650000</v>
      </c>
      <c r="AH59" s="70">
        <f t="shared" si="3"/>
        <v>1550000</v>
      </c>
    </row>
    <row r="60" spans="1:34" ht="13.5" customHeight="1">
      <c r="A60" s="16">
        <v>2003</v>
      </c>
      <c r="B60" s="19" t="s">
        <v>77</v>
      </c>
      <c r="C60" s="20"/>
      <c r="D60" s="78">
        <v>304084</v>
      </c>
      <c r="G60" s="96"/>
      <c r="H60" s="78">
        <v>320000</v>
      </c>
      <c r="K60" s="96"/>
      <c r="L60" s="78">
        <v>330000</v>
      </c>
      <c r="P60" s="79">
        <v>320000</v>
      </c>
      <c r="T60" s="18">
        <f t="shared" si="2"/>
        <v>96.96969696969697</v>
      </c>
      <c r="V60" s="79">
        <v>78000</v>
      </c>
      <c r="Z60" s="79">
        <v>208000</v>
      </c>
      <c r="AD60" s="79">
        <v>290000</v>
      </c>
      <c r="AH60" s="70">
        <f t="shared" si="3"/>
        <v>320000</v>
      </c>
    </row>
    <row r="61" spans="1:34" ht="13.5" customHeight="1">
      <c r="A61" s="16">
        <v>2004</v>
      </c>
      <c r="B61" s="19" t="s">
        <v>78</v>
      </c>
      <c r="C61" s="20"/>
      <c r="D61" s="78">
        <v>145081</v>
      </c>
      <c r="G61" s="96"/>
      <c r="H61" s="78">
        <v>165000</v>
      </c>
      <c r="K61" s="96"/>
      <c r="L61" s="78">
        <v>155000</v>
      </c>
      <c r="P61" s="79">
        <v>160000</v>
      </c>
      <c r="T61" s="18">
        <f t="shared" si="2"/>
        <v>103.2258064516129</v>
      </c>
      <c r="V61" s="79">
        <v>46000</v>
      </c>
      <c r="Z61" s="79">
        <v>70000</v>
      </c>
      <c r="AD61" s="79">
        <v>88000</v>
      </c>
      <c r="AH61" s="70">
        <f t="shared" si="3"/>
        <v>160000</v>
      </c>
    </row>
    <row r="62" spans="1:34" ht="13.5" customHeight="1">
      <c r="A62" s="16">
        <v>2005</v>
      </c>
      <c r="B62" s="19" t="s">
        <v>29</v>
      </c>
      <c r="C62" s="20"/>
      <c r="D62" s="78">
        <v>0</v>
      </c>
      <c r="G62" s="96"/>
      <c r="H62" s="78">
        <v>0</v>
      </c>
      <c r="K62" s="96"/>
      <c r="L62" s="78">
        <v>0</v>
      </c>
      <c r="P62" s="79">
        <v>0</v>
      </c>
      <c r="T62" s="18" t="e">
        <f t="shared" si="2"/>
        <v>#DIV/0!</v>
      </c>
      <c r="V62" s="79">
        <v>0</v>
      </c>
      <c r="Z62" s="79">
        <v>0</v>
      </c>
      <c r="AD62" s="79">
        <v>0</v>
      </c>
      <c r="AH62" s="70">
        <f t="shared" si="3"/>
        <v>0</v>
      </c>
    </row>
    <row r="63" spans="1:34" ht="22.5" customHeight="1">
      <c r="A63" s="135">
        <v>2006</v>
      </c>
      <c r="B63" s="136" t="s">
        <v>133</v>
      </c>
      <c r="C63" s="20"/>
      <c r="D63" s="78">
        <v>0</v>
      </c>
      <c r="G63" s="96"/>
      <c r="H63" s="78">
        <v>0</v>
      </c>
      <c r="K63" s="96"/>
      <c r="L63" s="78">
        <v>0</v>
      </c>
      <c r="P63" s="79">
        <v>0</v>
      </c>
      <c r="T63" s="18" t="e">
        <f>+P63/L63*100</f>
        <v>#DIV/0!</v>
      </c>
      <c r="V63" s="79">
        <v>0</v>
      </c>
      <c r="Z63" s="79">
        <v>0</v>
      </c>
      <c r="AD63" s="79">
        <v>0</v>
      </c>
      <c r="AH63" s="70">
        <f t="shared" si="3"/>
        <v>0</v>
      </c>
    </row>
    <row r="64" spans="1:36" ht="13.5" customHeight="1">
      <c r="A64" s="53"/>
      <c r="B64" s="19"/>
      <c r="C64" s="20"/>
      <c r="D64" s="17"/>
      <c r="F64" s="126"/>
      <c r="G64" s="96"/>
      <c r="H64" s="17"/>
      <c r="J64" s="126"/>
      <c r="K64" s="96"/>
      <c r="L64" s="17"/>
      <c r="N64" s="56"/>
      <c r="P64" s="70"/>
      <c r="R64" s="56"/>
      <c r="T64" s="18"/>
      <c r="V64" s="70"/>
      <c r="X64" s="56"/>
      <c r="Z64" s="70"/>
      <c r="AB64" s="56"/>
      <c r="AD64" s="70"/>
      <c r="AF64" s="56"/>
      <c r="AH64" s="70"/>
      <c r="AJ64" s="56"/>
    </row>
    <row r="65" spans="1:36" ht="13.5" customHeight="1">
      <c r="A65" s="54">
        <v>201</v>
      </c>
      <c r="B65" s="47" t="s">
        <v>30</v>
      </c>
      <c r="C65" s="20"/>
      <c r="D65" s="21">
        <f>SUM(D66:D76)</f>
        <v>3391727</v>
      </c>
      <c r="F65" s="127">
        <f>+D65/D54</f>
        <v>0.13395512418603964</v>
      </c>
      <c r="G65" s="96"/>
      <c r="H65" s="21">
        <f>SUM(H66:H76)</f>
        <v>2858000</v>
      </c>
      <c r="J65" s="127">
        <f>+H65/H54</f>
        <v>0.11512588116817724</v>
      </c>
      <c r="K65" s="96"/>
      <c r="L65" s="21">
        <f>SUM(L66:L76)</f>
        <v>3397000</v>
      </c>
      <c r="N65" s="22">
        <f>+L65/L54</f>
        <v>0.13507445377851202</v>
      </c>
      <c r="P65" s="69">
        <f>SUM(P66:P76)</f>
        <v>3180000</v>
      </c>
      <c r="R65" s="22">
        <f>+P65/P54</f>
        <v>0.12355752418696818</v>
      </c>
      <c r="T65" s="23">
        <f>+P65/L65*100</f>
        <v>93.6120105975861</v>
      </c>
      <c r="U65" s="13"/>
      <c r="V65" s="69">
        <f>SUM(V66:V76)</f>
        <v>582000</v>
      </c>
      <c r="X65" s="22">
        <f>+V65/V54</f>
        <v>0.09873610993298838</v>
      </c>
      <c r="Z65" s="69">
        <f>SUM(Z66:Z76)</f>
        <v>1176000</v>
      </c>
      <c r="AB65" s="22">
        <f>+Z65/Z54</f>
        <v>0.09733648959592114</v>
      </c>
      <c r="AD65" s="69">
        <f>SUM(AD66:AD76)</f>
        <v>1946000</v>
      </c>
      <c r="AF65" s="22">
        <f>+AD65/AD54</f>
        <v>0.10467880926509666</v>
      </c>
      <c r="AH65" s="69">
        <f>SUM(AH66:AH76)</f>
        <v>3180000</v>
      </c>
      <c r="AJ65" s="22">
        <f>+AH65/AH54</f>
        <v>0.12355752418696818</v>
      </c>
    </row>
    <row r="66" spans="1:36" ht="13.5" customHeight="1">
      <c r="A66" s="16">
        <v>2010</v>
      </c>
      <c r="B66" s="19" t="s">
        <v>79</v>
      </c>
      <c r="C66" s="20"/>
      <c r="D66" s="78">
        <v>129053</v>
      </c>
      <c r="F66" s="128"/>
      <c r="G66" s="96"/>
      <c r="H66" s="78">
        <v>136000</v>
      </c>
      <c r="J66" s="128"/>
      <c r="K66" s="96"/>
      <c r="L66" s="78">
        <v>165000</v>
      </c>
      <c r="N66" s="48"/>
      <c r="P66" s="79">
        <v>150000</v>
      </c>
      <c r="R66" s="48"/>
      <c r="T66" s="18">
        <f>+P66/L66*100</f>
        <v>90.9090909090909</v>
      </c>
      <c r="V66" s="79">
        <v>31000</v>
      </c>
      <c r="X66" s="48"/>
      <c r="Z66" s="79">
        <v>73000</v>
      </c>
      <c r="AB66" s="48"/>
      <c r="AD66" s="79">
        <v>138000</v>
      </c>
      <c r="AF66" s="48"/>
      <c r="AH66" s="70">
        <f>+P66</f>
        <v>150000</v>
      </c>
      <c r="AJ66" s="48"/>
    </row>
    <row r="67" spans="1:34" ht="13.5" customHeight="1">
      <c r="A67" s="16">
        <v>2011</v>
      </c>
      <c r="B67" s="19" t="s">
        <v>80</v>
      </c>
      <c r="C67" s="20"/>
      <c r="D67" s="78">
        <v>0</v>
      </c>
      <c r="G67" s="96"/>
      <c r="H67" s="78">
        <v>0</v>
      </c>
      <c r="K67" s="96"/>
      <c r="L67" s="78">
        <v>0</v>
      </c>
      <c r="P67" s="79">
        <v>0</v>
      </c>
      <c r="T67" s="18" t="e">
        <f>+P67/L67*100</f>
        <v>#DIV/0!</v>
      </c>
      <c r="V67" s="79">
        <v>0</v>
      </c>
      <c r="Z67" s="79">
        <v>0</v>
      </c>
      <c r="AD67" s="79">
        <v>0</v>
      </c>
      <c r="AH67" s="70">
        <f>+P67</f>
        <v>0</v>
      </c>
    </row>
    <row r="68" spans="1:34" ht="13.5" customHeight="1">
      <c r="A68" s="16">
        <v>2012</v>
      </c>
      <c r="B68" s="19" t="s">
        <v>81</v>
      </c>
      <c r="C68" s="20"/>
      <c r="D68" s="78">
        <v>782779</v>
      </c>
      <c r="G68" s="96"/>
      <c r="H68" s="78">
        <v>760000</v>
      </c>
      <c r="K68" s="96"/>
      <c r="L68" s="78">
        <v>750000</v>
      </c>
      <c r="P68" s="79">
        <v>780000</v>
      </c>
      <c r="T68" s="18">
        <f>+P68/L68*100</f>
        <v>104</v>
      </c>
      <c r="V68" s="79">
        <v>150000</v>
      </c>
      <c r="Z68" s="79">
        <v>250000</v>
      </c>
      <c r="AD68" s="79">
        <v>330000</v>
      </c>
      <c r="AH68" s="70">
        <f>+P68</f>
        <v>780000</v>
      </c>
    </row>
    <row r="69" spans="1:34" ht="13.5" customHeight="1">
      <c r="A69" s="16">
        <v>2013</v>
      </c>
      <c r="B69" s="19" t="s">
        <v>82</v>
      </c>
      <c r="C69" s="20"/>
      <c r="D69" s="78">
        <v>73834</v>
      </c>
      <c r="G69" s="96"/>
      <c r="H69" s="78">
        <v>70000</v>
      </c>
      <c r="K69" s="96"/>
      <c r="L69" s="78">
        <v>80000</v>
      </c>
      <c r="P69" s="79">
        <v>80000</v>
      </c>
      <c r="T69" s="18">
        <f aca="true" t="shared" si="4" ref="T69:T76">+P69/L69*100</f>
        <v>100</v>
      </c>
      <c r="V69" s="79">
        <v>18000</v>
      </c>
      <c r="Z69" s="79">
        <v>34000</v>
      </c>
      <c r="AD69" s="79">
        <v>65000</v>
      </c>
      <c r="AH69" s="70">
        <f aca="true" t="shared" si="5" ref="AH69:AH76">+P69</f>
        <v>80000</v>
      </c>
    </row>
    <row r="70" spans="1:34" ht="13.5" customHeight="1">
      <c r="A70" s="16">
        <v>2014</v>
      </c>
      <c r="B70" s="19" t="s">
        <v>83</v>
      </c>
      <c r="C70" s="20"/>
      <c r="D70" s="78">
        <v>96293</v>
      </c>
      <c r="G70" s="96"/>
      <c r="H70" s="78">
        <v>92000</v>
      </c>
      <c r="K70" s="96"/>
      <c r="L70" s="78">
        <v>105000</v>
      </c>
      <c r="P70" s="79">
        <v>100000</v>
      </c>
      <c r="T70" s="18">
        <f t="shared" si="4"/>
        <v>95.23809523809523</v>
      </c>
      <c r="V70" s="79">
        <v>22000</v>
      </c>
      <c r="Z70" s="79">
        <v>50000</v>
      </c>
      <c r="AD70" s="79">
        <v>85000</v>
      </c>
      <c r="AH70" s="70">
        <f t="shared" si="5"/>
        <v>100000</v>
      </c>
    </row>
    <row r="71" spans="1:34" ht="13.5" customHeight="1">
      <c r="A71" s="16">
        <v>2015</v>
      </c>
      <c r="B71" s="19" t="s">
        <v>84</v>
      </c>
      <c r="C71" s="20"/>
      <c r="D71" s="78">
        <v>418576</v>
      </c>
      <c r="G71" s="96"/>
      <c r="H71" s="78">
        <v>310000</v>
      </c>
      <c r="K71" s="96"/>
      <c r="L71" s="78">
        <v>650000</v>
      </c>
      <c r="P71" s="79">
        <v>450000</v>
      </c>
      <c r="T71" s="18">
        <f t="shared" si="4"/>
        <v>69.23076923076923</v>
      </c>
      <c r="V71" s="79">
        <v>71000</v>
      </c>
      <c r="Z71" s="79">
        <v>210000</v>
      </c>
      <c r="AD71" s="79">
        <v>360000</v>
      </c>
      <c r="AH71" s="70">
        <f t="shared" si="5"/>
        <v>450000</v>
      </c>
    </row>
    <row r="72" spans="1:34" ht="13.5" customHeight="1">
      <c r="A72" s="16">
        <v>2016</v>
      </c>
      <c r="B72" s="19" t="s">
        <v>85</v>
      </c>
      <c r="C72" s="20"/>
      <c r="D72" s="78">
        <v>141275</v>
      </c>
      <c r="G72" s="96"/>
      <c r="H72" s="78">
        <v>90000</v>
      </c>
      <c r="K72" s="96"/>
      <c r="L72" s="78">
        <v>120000</v>
      </c>
      <c r="P72" s="79">
        <v>140000</v>
      </c>
      <c r="T72" s="18">
        <f t="shared" si="4"/>
        <v>116.66666666666667</v>
      </c>
      <c r="V72" s="79">
        <v>26000</v>
      </c>
      <c r="Z72" s="79">
        <v>48000</v>
      </c>
      <c r="AD72" s="79">
        <v>61000</v>
      </c>
      <c r="AH72" s="70">
        <f t="shared" si="5"/>
        <v>140000</v>
      </c>
    </row>
    <row r="73" spans="1:34" ht="13.5" customHeight="1">
      <c r="A73" s="16">
        <v>2017</v>
      </c>
      <c r="B73" s="19" t="s">
        <v>86</v>
      </c>
      <c r="C73" s="20"/>
      <c r="D73" s="78">
        <v>520739</v>
      </c>
      <c r="G73" s="96"/>
      <c r="H73" s="78">
        <v>160000</v>
      </c>
      <c r="K73" s="96"/>
      <c r="L73" s="78">
        <v>450000</v>
      </c>
      <c r="P73" s="79">
        <v>400000</v>
      </c>
      <c r="T73" s="18">
        <f t="shared" si="4"/>
        <v>88.88888888888889</v>
      </c>
      <c r="V73" s="79">
        <v>58000</v>
      </c>
      <c r="Z73" s="79">
        <v>92000</v>
      </c>
      <c r="AD73" s="79">
        <v>230000</v>
      </c>
      <c r="AH73" s="70">
        <f t="shared" si="5"/>
        <v>400000</v>
      </c>
    </row>
    <row r="74" spans="1:34" ht="13.5" customHeight="1">
      <c r="A74" s="16">
        <v>2018</v>
      </c>
      <c r="B74" s="19" t="s">
        <v>87</v>
      </c>
      <c r="C74" s="20"/>
      <c r="D74" s="78">
        <v>789439</v>
      </c>
      <c r="G74" s="96"/>
      <c r="H74" s="78">
        <v>800000</v>
      </c>
      <c r="K74" s="96"/>
      <c r="L74" s="78">
        <v>618000</v>
      </c>
      <c r="P74" s="79">
        <v>630000</v>
      </c>
      <c r="T74" s="18">
        <f t="shared" si="4"/>
        <v>101.94174757281553</v>
      </c>
      <c r="V74" s="79">
        <v>85000</v>
      </c>
      <c r="Z74" s="79">
        <v>190000</v>
      </c>
      <c r="AD74" s="79">
        <v>350000</v>
      </c>
      <c r="AH74" s="70">
        <f t="shared" si="5"/>
        <v>630000</v>
      </c>
    </row>
    <row r="75" spans="1:34" ht="13.5" customHeight="1">
      <c r="A75" s="16">
        <v>2019</v>
      </c>
      <c r="B75" s="19" t="s">
        <v>88</v>
      </c>
      <c r="C75" s="20"/>
      <c r="D75" s="78">
        <v>197889</v>
      </c>
      <c r="G75" s="96"/>
      <c r="H75" s="78">
        <v>210000</v>
      </c>
      <c r="K75" s="96"/>
      <c r="L75" s="78">
        <v>209000</v>
      </c>
      <c r="P75" s="79">
        <v>210000</v>
      </c>
      <c r="T75" s="18">
        <f t="shared" si="4"/>
        <v>100.47846889952152</v>
      </c>
      <c r="V75" s="79">
        <v>62000</v>
      </c>
      <c r="Z75" s="79">
        <v>122000</v>
      </c>
      <c r="AD75" s="79">
        <v>157000</v>
      </c>
      <c r="AH75" s="70">
        <f t="shared" si="5"/>
        <v>210000</v>
      </c>
    </row>
    <row r="76" spans="1:34" ht="13.5" customHeight="1">
      <c r="A76" s="16">
        <v>2020</v>
      </c>
      <c r="B76" s="19" t="s">
        <v>31</v>
      </c>
      <c r="C76" s="20"/>
      <c r="D76" s="78">
        <v>241850</v>
      </c>
      <c r="G76" s="96"/>
      <c r="H76" s="78">
        <v>230000</v>
      </c>
      <c r="K76" s="96"/>
      <c r="L76" s="78">
        <v>250000</v>
      </c>
      <c r="P76" s="79">
        <v>240000</v>
      </c>
      <c r="T76" s="18">
        <f t="shared" si="4"/>
        <v>96</v>
      </c>
      <c r="V76" s="79">
        <v>59000</v>
      </c>
      <c r="Z76" s="79">
        <v>107000</v>
      </c>
      <c r="AD76" s="79">
        <v>170000</v>
      </c>
      <c r="AH76" s="70">
        <f t="shared" si="5"/>
        <v>240000</v>
      </c>
    </row>
    <row r="77" spans="1:36" ht="13.5" customHeight="1">
      <c r="A77" s="53"/>
      <c r="B77" s="19"/>
      <c r="C77" s="20"/>
      <c r="D77" s="17"/>
      <c r="F77" s="126"/>
      <c r="G77" s="96"/>
      <c r="H77" s="17"/>
      <c r="J77" s="126"/>
      <c r="K77" s="96"/>
      <c r="L77" s="17"/>
      <c r="N77" s="56"/>
      <c r="P77" s="70"/>
      <c r="R77" s="56"/>
      <c r="T77" s="18"/>
      <c r="V77" s="70"/>
      <c r="X77" s="56"/>
      <c r="Z77" s="70"/>
      <c r="AB77" s="56"/>
      <c r="AD77" s="70"/>
      <c r="AF77" s="56"/>
      <c r="AH77" s="70"/>
      <c r="AJ77" s="56"/>
    </row>
    <row r="78" spans="1:36" ht="13.5" customHeight="1">
      <c r="A78" s="54">
        <v>203</v>
      </c>
      <c r="B78" s="47" t="s">
        <v>32</v>
      </c>
      <c r="C78" s="20"/>
      <c r="D78" s="21">
        <f>SUM(D79:D83)</f>
        <v>13971784</v>
      </c>
      <c r="F78" s="127">
        <f>+D78/D54</f>
        <v>0.5518109390350466</v>
      </c>
      <c r="G78" s="96"/>
      <c r="H78" s="21">
        <f>SUM(H79:H83)</f>
        <v>14145000</v>
      </c>
      <c r="J78" s="127">
        <f>+H78/H54</f>
        <v>0.5697885196374622</v>
      </c>
      <c r="K78" s="96"/>
      <c r="L78" s="21">
        <f>SUM(L79:L83)</f>
        <v>13750813</v>
      </c>
      <c r="N78" s="22">
        <f>+L78/L54</f>
        <v>0.5467717265191234</v>
      </c>
      <c r="P78" s="69">
        <f>SUM(P79:P83)</f>
        <v>14040000</v>
      </c>
      <c r="R78" s="22">
        <f>+P78/P54</f>
        <v>0.5455181256556708</v>
      </c>
      <c r="T78" s="23">
        <f aca="true" t="shared" si="6" ref="T78:T83">+P78/L78*100</f>
        <v>102.10305383398057</v>
      </c>
      <c r="U78" s="13"/>
      <c r="V78" s="69">
        <f>SUM(V79:V83)</f>
        <v>3426000</v>
      </c>
      <c r="X78" s="22">
        <f>+V78/V54</f>
        <v>0.5812197811519213</v>
      </c>
      <c r="Z78" s="69">
        <f>SUM(Z79:Z83)</f>
        <v>7085000</v>
      </c>
      <c r="AB78" s="22">
        <f>+Z78/Z54</f>
        <v>0.5864192421659025</v>
      </c>
      <c r="AD78" s="69">
        <f>SUM(AD79:AD83)</f>
        <v>10860000</v>
      </c>
      <c r="AF78" s="22">
        <f>+AD78/AD54</f>
        <v>0.5841787608524922</v>
      </c>
      <c r="AH78" s="69">
        <f>SUM(AH79:AH83)</f>
        <v>14040000</v>
      </c>
      <c r="AJ78" s="22">
        <f>+AH78/AH54</f>
        <v>0.5455181256556708</v>
      </c>
    </row>
    <row r="79" spans="1:36" ht="13.5" customHeight="1">
      <c r="A79" s="16">
        <v>2030</v>
      </c>
      <c r="B79" s="19" t="s">
        <v>89</v>
      </c>
      <c r="C79" s="20"/>
      <c r="D79" s="78">
        <v>8081436</v>
      </c>
      <c r="F79" s="128"/>
      <c r="G79" s="96"/>
      <c r="H79" s="78">
        <v>8135000</v>
      </c>
      <c r="J79" s="128"/>
      <c r="K79" s="96"/>
      <c r="L79" s="78">
        <v>8030000</v>
      </c>
      <c r="N79" s="48"/>
      <c r="P79" s="79">
        <v>8130000</v>
      </c>
      <c r="R79" s="48"/>
      <c r="T79" s="18">
        <f t="shared" si="6"/>
        <v>101.24533001245331</v>
      </c>
      <c r="V79" s="79">
        <v>2050000</v>
      </c>
      <c r="X79" s="48"/>
      <c r="Z79" s="79">
        <v>4180000</v>
      </c>
      <c r="AB79" s="48"/>
      <c r="AD79" s="79">
        <v>6400000</v>
      </c>
      <c r="AF79" s="48"/>
      <c r="AH79" s="70">
        <f>+P79</f>
        <v>8130000</v>
      </c>
      <c r="AJ79" s="48"/>
    </row>
    <row r="80" spans="1:34" ht="13.5" customHeight="1">
      <c r="A80" s="16">
        <v>2031</v>
      </c>
      <c r="B80" s="19" t="s">
        <v>90</v>
      </c>
      <c r="C80" s="20"/>
      <c r="D80" s="78">
        <v>2923198</v>
      </c>
      <c r="G80" s="96"/>
      <c r="H80" s="78">
        <v>3135000</v>
      </c>
      <c r="K80" s="96"/>
      <c r="L80" s="78">
        <v>2810000</v>
      </c>
      <c r="P80" s="79">
        <v>2930000</v>
      </c>
      <c r="T80" s="18">
        <f t="shared" si="6"/>
        <v>104.27046263345197</v>
      </c>
      <c r="V80" s="79">
        <v>688000</v>
      </c>
      <c r="Z80" s="79">
        <v>1420000</v>
      </c>
      <c r="AD80" s="79">
        <v>2180000</v>
      </c>
      <c r="AH80" s="70">
        <f>+P80</f>
        <v>2930000</v>
      </c>
    </row>
    <row r="81" spans="1:34" ht="13.5" customHeight="1">
      <c r="A81" s="16">
        <v>2032</v>
      </c>
      <c r="B81" s="19" t="s">
        <v>91</v>
      </c>
      <c r="C81" s="20"/>
      <c r="D81" s="78">
        <v>2158557</v>
      </c>
      <c r="G81" s="96"/>
      <c r="H81" s="78">
        <v>2055000</v>
      </c>
      <c r="K81" s="96"/>
      <c r="L81" s="78">
        <v>2110813</v>
      </c>
      <c r="P81" s="79">
        <v>2160000</v>
      </c>
      <c r="T81" s="18">
        <f t="shared" si="6"/>
        <v>102.33023958067342</v>
      </c>
      <c r="V81" s="79">
        <v>540000</v>
      </c>
      <c r="Z81" s="79">
        <v>1100000</v>
      </c>
      <c r="AD81" s="79">
        <v>1700000</v>
      </c>
      <c r="AH81" s="70">
        <f>+P81</f>
        <v>2160000</v>
      </c>
    </row>
    <row r="82" spans="1:34" ht="13.5" customHeight="1">
      <c r="A82" s="16">
        <v>2033</v>
      </c>
      <c r="B82" s="19" t="s">
        <v>92</v>
      </c>
      <c r="C82" s="20"/>
      <c r="D82" s="78">
        <v>281393</v>
      </c>
      <c r="G82" s="96"/>
      <c r="H82" s="78">
        <v>285000</v>
      </c>
      <c r="K82" s="96"/>
      <c r="L82" s="78">
        <v>285000</v>
      </c>
      <c r="P82" s="79">
        <v>285000</v>
      </c>
      <c r="T82" s="18">
        <f t="shared" si="6"/>
        <v>100</v>
      </c>
      <c r="V82" s="79">
        <v>66000</v>
      </c>
      <c r="Z82" s="79">
        <v>130000</v>
      </c>
      <c r="AD82" s="79">
        <v>190000</v>
      </c>
      <c r="AH82" s="70">
        <f>+P82</f>
        <v>285000</v>
      </c>
    </row>
    <row r="83" spans="1:34" ht="13.5" customHeight="1">
      <c r="A83" s="16">
        <v>2034</v>
      </c>
      <c r="B83" s="19" t="s">
        <v>93</v>
      </c>
      <c r="C83" s="20"/>
      <c r="D83" s="78">
        <v>527200</v>
      </c>
      <c r="G83" s="96"/>
      <c r="H83" s="78">
        <v>535000</v>
      </c>
      <c r="K83" s="96"/>
      <c r="L83" s="78">
        <v>515000</v>
      </c>
      <c r="P83" s="79">
        <v>535000</v>
      </c>
      <c r="T83" s="18">
        <f t="shared" si="6"/>
        <v>103.88349514563106</v>
      </c>
      <c r="V83" s="79">
        <v>82000</v>
      </c>
      <c r="Z83" s="79">
        <v>255000</v>
      </c>
      <c r="AD83" s="79">
        <v>390000</v>
      </c>
      <c r="AH83" s="70">
        <f>+P83</f>
        <v>535000</v>
      </c>
    </row>
    <row r="84" spans="1:36" ht="13.5" customHeight="1">
      <c r="A84" s="53"/>
      <c r="B84" s="19"/>
      <c r="C84" s="20"/>
      <c r="D84" s="17"/>
      <c r="F84" s="126"/>
      <c r="G84" s="96"/>
      <c r="H84" s="17"/>
      <c r="J84" s="126"/>
      <c r="K84" s="96"/>
      <c r="L84" s="17"/>
      <c r="N84" s="56"/>
      <c r="P84" s="70"/>
      <c r="R84" s="56"/>
      <c r="T84" s="18"/>
      <c r="V84" s="70"/>
      <c r="X84" s="56"/>
      <c r="Z84" s="70"/>
      <c r="AB84" s="56"/>
      <c r="AD84" s="70"/>
      <c r="AF84" s="56"/>
      <c r="AH84" s="70"/>
      <c r="AJ84" s="56"/>
    </row>
    <row r="85" spans="1:36" ht="13.5" customHeight="1">
      <c r="A85" s="54">
        <v>204</v>
      </c>
      <c r="B85" s="47" t="s">
        <v>33</v>
      </c>
      <c r="C85" s="20"/>
      <c r="D85" s="21">
        <f>SUM(D86:D89)</f>
        <v>423869</v>
      </c>
      <c r="F85" s="127">
        <f>+D85/D54</f>
        <v>0.016740564477510256</v>
      </c>
      <c r="G85" s="96"/>
      <c r="H85" s="21">
        <f>SUM(H86:H89)</f>
        <v>437000</v>
      </c>
      <c r="J85" s="127">
        <f>+H85/H54</f>
        <v>0.017603222557905338</v>
      </c>
      <c r="K85" s="96"/>
      <c r="L85" s="21">
        <f>SUM(L86:L89)</f>
        <v>457176</v>
      </c>
      <c r="N85" s="22">
        <f>+L85/L54</f>
        <v>0.018178627754090376</v>
      </c>
      <c r="P85" s="69">
        <f>SUM(P86:P89)</f>
        <v>817000</v>
      </c>
      <c r="R85" s="22">
        <f>+P85/P54</f>
        <v>0.03174418152853868</v>
      </c>
      <c r="T85" s="23">
        <f>+P85/L85*100</f>
        <v>178.70579382994734</v>
      </c>
      <c r="U85" s="13"/>
      <c r="V85" s="69">
        <f>SUM(V86:V89)</f>
        <v>112000</v>
      </c>
      <c r="X85" s="22">
        <f>+V85/V54</f>
        <v>0.01900076342353041</v>
      </c>
      <c r="Z85" s="69">
        <f>SUM(Z86:Z89)</f>
        <v>282000</v>
      </c>
      <c r="AB85" s="22">
        <f>+Z85/Z54</f>
        <v>0.02334089291330762</v>
      </c>
      <c r="AD85" s="69">
        <f>SUM(AD86:AD89)</f>
        <v>478500</v>
      </c>
      <c r="AF85" s="22">
        <f>+AD85/AD54</f>
        <v>0.025739368054136052</v>
      </c>
      <c r="AH85" s="69">
        <f>SUM(AH86:AH89)</f>
        <v>817000</v>
      </c>
      <c r="AJ85" s="22">
        <f>+AH85/AH54</f>
        <v>0.03174418152853868</v>
      </c>
    </row>
    <row r="86" spans="1:36" ht="13.5" customHeight="1">
      <c r="A86" s="16">
        <v>2040</v>
      </c>
      <c r="B86" s="19" t="s">
        <v>94</v>
      </c>
      <c r="C86" s="20"/>
      <c r="D86" s="78">
        <v>279276</v>
      </c>
      <c r="F86" s="128"/>
      <c r="G86" s="96"/>
      <c r="H86" s="78">
        <v>260000</v>
      </c>
      <c r="J86" s="128"/>
      <c r="K86" s="96"/>
      <c r="L86" s="78">
        <v>287176</v>
      </c>
      <c r="N86" s="48"/>
      <c r="P86" s="79">
        <v>280000</v>
      </c>
      <c r="R86" s="48"/>
      <c r="T86" s="18">
        <f>+P86/L86*100</f>
        <v>97.50118394294788</v>
      </c>
      <c r="V86" s="79">
        <v>70000</v>
      </c>
      <c r="X86" s="48"/>
      <c r="Z86" s="79">
        <v>140000</v>
      </c>
      <c r="AB86" s="48"/>
      <c r="AD86" s="79">
        <v>210000</v>
      </c>
      <c r="AF86" s="48"/>
      <c r="AH86" s="70">
        <f>+P86</f>
        <v>280000</v>
      </c>
      <c r="AJ86" s="48"/>
    </row>
    <row r="87" spans="1:34" ht="13.5" customHeight="1">
      <c r="A87" s="16">
        <v>2041</v>
      </c>
      <c r="B87" s="19" t="s">
        <v>95</v>
      </c>
      <c r="C87" s="20"/>
      <c r="D87" s="78">
        <v>116891</v>
      </c>
      <c r="G87" s="96"/>
      <c r="H87" s="78">
        <v>150000</v>
      </c>
      <c r="K87" s="96"/>
      <c r="L87" s="78">
        <v>142000</v>
      </c>
      <c r="P87" s="79">
        <v>360000</v>
      </c>
      <c r="T87" s="18">
        <f>+P87/L87*100</f>
        <v>253.5211267605634</v>
      </c>
      <c r="V87" s="79">
        <v>35000</v>
      </c>
      <c r="Z87" s="79">
        <v>130000</v>
      </c>
      <c r="AD87" s="79">
        <v>250000</v>
      </c>
      <c r="AH87" s="70">
        <f>+P87</f>
        <v>360000</v>
      </c>
    </row>
    <row r="88" spans="1:34" ht="13.5" customHeight="1">
      <c r="A88" s="16">
        <v>2042</v>
      </c>
      <c r="B88" s="19" t="s">
        <v>96</v>
      </c>
      <c r="C88" s="20"/>
      <c r="D88" s="78">
        <v>0</v>
      </c>
      <c r="G88" s="96"/>
      <c r="H88" s="78">
        <v>0</v>
      </c>
      <c r="K88" s="96"/>
      <c r="L88" s="78">
        <v>0</v>
      </c>
      <c r="P88" s="79">
        <v>150000</v>
      </c>
      <c r="T88" s="18" t="e">
        <f>+P88/L88*100</f>
        <v>#DIV/0!</v>
      </c>
      <c r="V88" s="79">
        <v>0</v>
      </c>
      <c r="Z88" s="79">
        <v>0</v>
      </c>
      <c r="AD88" s="79">
        <v>0</v>
      </c>
      <c r="AH88" s="70">
        <f>+P88</f>
        <v>150000</v>
      </c>
    </row>
    <row r="89" spans="1:34" ht="13.5" customHeight="1">
      <c r="A89" s="16">
        <v>2043</v>
      </c>
      <c r="B89" s="19" t="s">
        <v>97</v>
      </c>
      <c r="C89" s="20"/>
      <c r="D89" s="78">
        <v>27702</v>
      </c>
      <c r="G89" s="96"/>
      <c r="H89" s="78">
        <v>27000</v>
      </c>
      <c r="K89" s="96"/>
      <c r="L89" s="78">
        <v>28000</v>
      </c>
      <c r="P89" s="79">
        <v>27000</v>
      </c>
      <c r="T89" s="18">
        <f>+P89/L89*100</f>
        <v>96.42857142857143</v>
      </c>
      <c r="V89" s="79">
        <v>7000</v>
      </c>
      <c r="Z89" s="79">
        <v>12000</v>
      </c>
      <c r="AD89" s="79">
        <v>18500</v>
      </c>
      <c r="AH89" s="70">
        <f>+P89</f>
        <v>27000</v>
      </c>
    </row>
    <row r="90" spans="1:36" ht="13.5" customHeight="1">
      <c r="A90" s="53"/>
      <c r="B90" s="19"/>
      <c r="C90" s="20"/>
      <c r="D90" s="17"/>
      <c r="F90" s="126"/>
      <c r="G90" s="96"/>
      <c r="H90" s="17"/>
      <c r="J90" s="126"/>
      <c r="K90" s="96"/>
      <c r="L90" s="17"/>
      <c r="N90" s="56"/>
      <c r="P90" s="70"/>
      <c r="R90" s="56"/>
      <c r="T90" s="18"/>
      <c r="V90" s="70"/>
      <c r="X90" s="56"/>
      <c r="Z90" s="70"/>
      <c r="AB90" s="56"/>
      <c r="AD90" s="70"/>
      <c r="AF90" s="56"/>
      <c r="AH90" s="70"/>
      <c r="AJ90" s="56"/>
    </row>
    <row r="91" spans="1:36" ht="13.5" customHeight="1">
      <c r="A91" s="54">
        <v>205</v>
      </c>
      <c r="B91" s="47" t="s">
        <v>34</v>
      </c>
      <c r="C91" s="20"/>
      <c r="D91" s="21">
        <f>SUM(D92:D97)</f>
        <v>377813</v>
      </c>
      <c r="F91" s="127">
        <f>+D91/D54</f>
        <v>0.014921598151649642</v>
      </c>
      <c r="G91" s="96"/>
      <c r="H91" s="21">
        <f>SUM(H92:H97)</f>
        <v>184000</v>
      </c>
      <c r="J91" s="127">
        <f>+H91/H54</f>
        <v>0.0074118831822759315</v>
      </c>
      <c r="K91" s="96"/>
      <c r="L91" s="21">
        <f>SUM(L92:L97)</f>
        <v>197100</v>
      </c>
      <c r="N91" s="22">
        <f>+L91/L54</f>
        <v>0.007837260771193618</v>
      </c>
      <c r="P91" s="69">
        <f>SUM(P92:P97)</f>
        <v>205000</v>
      </c>
      <c r="R91" s="22">
        <f>+P91/P54</f>
        <v>0.007965186307650465</v>
      </c>
      <c r="T91" s="23">
        <f aca="true" t="shared" si="7" ref="T91:T97">+P91/L91*100</f>
        <v>104.00811770674785</v>
      </c>
      <c r="U91" s="13"/>
      <c r="V91" s="69">
        <f>SUM(V92:V97)</f>
        <v>37200</v>
      </c>
      <c r="X91" s="22">
        <f>+V91/V54</f>
        <v>0.006310967851386886</v>
      </c>
      <c r="Z91" s="69">
        <f>SUM(Z92:Z97)</f>
        <v>83300</v>
      </c>
      <c r="AB91" s="22">
        <f>+Z91/Z54</f>
        <v>0.006894668013044414</v>
      </c>
      <c r="AD91" s="69">
        <f>SUM(AD92:AD97)</f>
        <v>125700</v>
      </c>
      <c r="AF91" s="22">
        <f>+AD91/AD54</f>
        <v>0.006761627093845144</v>
      </c>
      <c r="AH91" s="69">
        <f>SUM(AH92:AH97)</f>
        <v>205000</v>
      </c>
      <c r="AJ91" s="22">
        <f>+AH91/AH54</f>
        <v>0.007965186307650465</v>
      </c>
    </row>
    <row r="92" spans="1:36" ht="13.5" customHeight="1">
      <c r="A92" s="16">
        <v>2050</v>
      </c>
      <c r="B92" s="19" t="s">
        <v>98</v>
      </c>
      <c r="C92" s="20"/>
      <c r="D92" s="78">
        <v>70795</v>
      </c>
      <c r="F92" s="128"/>
      <c r="G92" s="96"/>
      <c r="H92" s="78">
        <v>50000</v>
      </c>
      <c r="J92" s="128"/>
      <c r="K92" s="96"/>
      <c r="L92" s="78">
        <v>52000</v>
      </c>
      <c r="N92" s="48"/>
      <c r="P92" s="79">
        <v>65000</v>
      </c>
      <c r="R92" s="48"/>
      <c r="T92" s="18">
        <f t="shared" si="7"/>
        <v>125</v>
      </c>
      <c r="V92" s="79">
        <v>9200</v>
      </c>
      <c r="X92" s="48"/>
      <c r="Z92" s="79">
        <v>23000</v>
      </c>
      <c r="AB92" s="48"/>
      <c r="AD92" s="79">
        <v>35000</v>
      </c>
      <c r="AF92" s="48"/>
      <c r="AH92" s="70">
        <f aca="true" t="shared" si="8" ref="AH92:AH97">+P92</f>
        <v>65000</v>
      </c>
      <c r="AJ92" s="48"/>
    </row>
    <row r="93" spans="1:34" ht="13.5" customHeight="1">
      <c r="A93" s="16">
        <v>2051</v>
      </c>
      <c r="B93" s="19" t="s">
        <v>99</v>
      </c>
      <c r="C93" s="20"/>
      <c r="D93" s="78">
        <v>3590</v>
      </c>
      <c r="G93" s="96"/>
      <c r="H93" s="78">
        <v>4000</v>
      </c>
      <c r="K93" s="96"/>
      <c r="L93" s="78">
        <v>8100</v>
      </c>
      <c r="P93" s="79">
        <v>4000</v>
      </c>
      <c r="T93" s="18">
        <f t="shared" si="7"/>
        <v>49.382716049382715</v>
      </c>
      <c r="V93" s="79">
        <v>1500</v>
      </c>
      <c r="Z93" s="79">
        <v>2800</v>
      </c>
      <c r="AD93" s="79">
        <v>3200</v>
      </c>
      <c r="AH93" s="70">
        <f t="shared" si="8"/>
        <v>4000</v>
      </c>
    </row>
    <row r="94" spans="1:34" ht="13.5" customHeight="1">
      <c r="A94" s="16">
        <v>2052</v>
      </c>
      <c r="B94" s="19" t="s">
        <v>35</v>
      </c>
      <c r="C94" s="20"/>
      <c r="D94" s="78">
        <v>180000</v>
      </c>
      <c r="G94" s="96"/>
      <c r="H94" s="78">
        <v>0</v>
      </c>
      <c r="K94" s="96"/>
      <c r="L94" s="78">
        <v>0</v>
      </c>
      <c r="P94" s="79">
        <v>0</v>
      </c>
      <c r="T94" s="18" t="e">
        <f t="shared" si="7"/>
        <v>#DIV/0!</v>
      </c>
      <c r="V94" s="79">
        <v>0</v>
      </c>
      <c r="Z94" s="79">
        <v>0</v>
      </c>
      <c r="AD94" s="79">
        <v>0</v>
      </c>
      <c r="AH94" s="70">
        <f t="shared" si="8"/>
        <v>0</v>
      </c>
    </row>
    <row r="95" spans="1:34" ht="13.5" customHeight="1">
      <c r="A95" s="16">
        <v>2053</v>
      </c>
      <c r="B95" s="19" t="s">
        <v>100</v>
      </c>
      <c r="C95" s="20"/>
      <c r="D95" s="78">
        <v>67415</v>
      </c>
      <c r="G95" s="96"/>
      <c r="H95" s="78">
        <v>60000</v>
      </c>
      <c r="K95" s="96"/>
      <c r="L95" s="78">
        <v>65000</v>
      </c>
      <c r="P95" s="79">
        <v>65000</v>
      </c>
      <c r="T95" s="18">
        <f t="shared" si="7"/>
        <v>100</v>
      </c>
      <c r="V95" s="79">
        <v>12000</v>
      </c>
      <c r="Z95" s="79">
        <v>22500</v>
      </c>
      <c r="AD95" s="79">
        <v>40000</v>
      </c>
      <c r="AH95" s="70">
        <f t="shared" si="8"/>
        <v>65000</v>
      </c>
    </row>
    <row r="96" spans="1:34" ht="13.5" customHeight="1">
      <c r="A96" s="16">
        <v>2054</v>
      </c>
      <c r="B96" s="19" t="s">
        <v>101</v>
      </c>
      <c r="C96" s="20"/>
      <c r="D96" s="78">
        <v>27320</v>
      </c>
      <c r="G96" s="96"/>
      <c r="H96" s="78">
        <v>35000</v>
      </c>
      <c r="K96" s="96"/>
      <c r="L96" s="78">
        <v>35000</v>
      </c>
      <c r="P96" s="79">
        <v>36000</v>
      </c>
      <c r="T96" s="18">
        <f t="shared" si="7"/>
        <v>102.85714285714285</v>
      </c>
      <c r="V96" s="79">
        <v>6500</v>
      </c>
      <c r="Z96" s="79">
        <v>13000</v>
      </c>
      <c r="AD96" s="79">
        <v>28000</v>
      </c>
      <c r="AH96" s="70">
        <f t="shared" si="8"/>
        <v>36000</v>
      </c>
    </row>
    <row r="97" spans="1:34" ht="13.5" customHeight="1">
      <c r="A97" s="16">
        <v>2055</v>
      </c>
      <c r="B97" s="19" t="s">
        <v>34</v>
      </c>
      <c r="C97" s="20"/>
      <c r="D97" s="78">
        <v>28693</v>
      </c>
      <c r="G97" s="96"/>
      <c r="H97" s="78">
        <v>35000</v>
      </c>
      <c r="K97" s="96"/>
      <c r="L97" s="78">
        <v>37000</v>
      </c>
      <c r="P97" s="79">
        <v>35000</v>
      </c>
      <c r="T97" s="18">
        <f t="shared" si="7"/>
        <v>94.5945945945946</v>
      </c>
      <c r="V97" s="79">
        <v>8000</v>
      </c>
      <c r="Z97" s="79">
        <v>22000</v>
      </c>
      <c r="AD97" s="79">
        <v>19500</v>
      </c>
      <c r="AH97" s="70">
        <f t="shared" si="8"/>
        <v>35000</v>
      </c>
    </row>
    <row r="98" spans="4:34" ht="13.5" customHeight="1">
      <c r="D98" s="9"/>
      <c r="H98" s="9"/>
      <c r="P98" s="71"/>
      <c r="V98" s="71"/>
      <c r="Z98" s="71"/>
      <c r="AD98" s="71"/>
      <c r="AH98" s="71"/>
    </row>
    <row r="99" spans="1:36" ht="13.5" customHeight="1">
      <c r="A99" s="45">
        <v>21</v>
      </c>
      <c r="B99" s="30" t="s">
        <v>36</v>
      </c>
      <c r="D99" s="32">
        <f>D101+D105</f>
        <v>21528</v>
      </c>
      <c r="F99" s="124">
        <f>+D99/D122</f>
        <v>0.0008236623721927787</v>
      </c>
      <c r="H99" s="32">
        <f>H101+H105</f>
        <v>751000</v>
      </c>
      <c r="J99" s="124">
        <f>+H99/H122</f>
        <v>0.029331927275567795</v>
      </c>
      <c r="L99" s="32">
        <f>L101+L105</f>
        <v>18600</v>
      </c>
      <c r="N99" s="46">
        <f>+L99/L122</f>
        <v>0.0007210506032925729</v>
      </c>
      <c r="P99" s="67">
        <f>+P101+P105</f>
        <v>20000</v>
      </c>
      <c r="R99" s="46">
        <f>+P99/P122</f>
        <v>0.0007760360080707744</v>
      </c>
      <c r="T99" s="34">
        <f>+P99/L99*100</f>
        <v>107.5268817204301</v>
      </c>
      <c r="V99" s="67">
        <f>+V101+V105</f>
        <v>33000</v>
      </c>
      <c r="X99" s="46">
        <f>+V99/V122</f>
        <v>0.005564642598182217</v>
      </c>
      <c r="Z99" s="67">
        <f>+Z101+Z105</f>
        <v>65000</v>
      </c>
      <c r="AB99" s="46">
        <f>+Z99/Z122</f>
        <v>0.005348341602692273</v>
      </c>
      <c r="AD99" s="67">
        <f>+AD101+AD105</f>
        <v>90000</v>
      </c>
      <c r="AF99" s="46">
        <f>+AD99/AD122</f>
        <v>0.004814713765266655</v>
      </c>
      <c r="AH99" s="67">
        <f>+AH101+AH105</f>
        <v>20000</v>
      </c>
      <c r="AJ99" s="46">
        <f>+AH99/AH122</f>
        <v>0.0007760360080707744</v>
      </c>
    </row>
    <row r="100" spans="1:36" ht="13.5" customHeight="1">
      <c r="A100" s="53"/>
      <c r="B100" s="60"/>
      <c r="C100" s="20"/>
      <c r="D100" s="51"/>
      <c r="F100" s="126"/>
      <c r="G100" s="96"/>
      <c r="H100" s="51"/>
      <c r="J100" s="126"/>
      <c r="K100" s="96"/>
      <c r="L100" s="51"/>
      <c r="N100" s="56"/>
      <c r="P100" s="68"/>
      <c r="R100" s="56"/>
      <c r="T100" s="57"/>
      <c r="V100" s="68"/>
      <c r="X100" s="56"/>
      <c r="Z100" s="68"/>
      <c r="AB100" s="56"/>
      <c r="AD100" s="68"/>
      <c r="AF100" s="56"/>
      <c r="AH100" s="68"/>
      <c r="AJ100" s="56"/>
    </row>
    <row r="101" spans="1:36" ht="13.5" customHeight="1">
      <c r="A101" s="54">
        <v>210</v>
      </c>
      <c r="B101" s="47" t="s">
        <v>37</v>
      </c>
      <c r="C101" s="20"/>
      <c r="D101" s="21">
        <f>+D102+D103</f>
        <v>21449</v>
      </c>
      <c r="F101" s="127">
        <f>+D101/D99</f>
        <v>0.9963303604607953</v>
      </c>
      <c r="G101" s="96"/>
      <c r="H101" s="21">
        <f>+H102+H103</f>
        <v>751000</v>
      </c>
      <c r="J101" s="127">
        <f>+H101/H99</f>
        <v>1</v>
      </c>
      <c r="K101" s="96"/>
      <c r="L101" s="21">
        <f>+L102+L103</f>
        <v>18600</v>
      </c>
      <c r="N101" s="22">
        <f>+L101/L99</f>
        <v>1</v>
      </c>
      <c r="P101" s="69">
        <f>+P102+P103</f>
        <v>20000</v>
      </c>
      <c r="R101" s="22">
        <f>+P101/P99</f>
        <v>1</v>
      </c>
      <c r="T101" s="23">
        <f>+P101/L101*100</f>
        <v>107.5268817204301</v>
      </c>
      <c r="U101" s="13"/>
      <c r="V101" s="69">
        <f>+V102+V103</f>
        <v>33000</v>
      </c>
      <c r="X101" s="22">
        <f>+V101/V99</f>
        <v>1</v>
      </c>
      <c r="Z101" s="69">
        <f>+Z102+Z103</f>
        <v>65000</v>
      </c>
      <c r="AB101" s="22">
        <f>+Z101/Z99</f>
        <v>1</v>
      </c>
      <c r="AD101" s="69">
        <f>+AD102+AD103</f>
        <v>90000</v>
      </c>
      <c r="AF101" s="22">
        <f>+AD101/AD99</f>
        <v>1</v>
      </c>
      <c r="AH101" s="69">
        <f>+AH102+AH103</f>
        <v>20000</v>
      </c>
      <c r="AJ101" s="22">
        <f>+AH101/AH99</f>
        <v>1</v>
      </c>
    </row>
    <row r="102" spans="1:36" ht="13.5" customHeight="1">
      <c r="A102" s="16">
        <v>2100</v>
      </c>
      <c r="B102" s="19" t="s">
        <v>102</v>
      </c>
      <c r="C102" s="20"/>
      <c r="D102" s="78">
        <v>19977</v>
      </c>
      <c r="F102" s="128"/>
      <c r="G102" s="96"/>
      <c r="H102" s="78">
        <v>750000</v>
      </c>
      <c r="J102" s="128"/>
      <c r="K102" s="96"/>
      <c r="L102" s="78">
        <v>18000</v>
      </c>
      <c r="N102" s="48"/>
      <c r="P102" s="79">
        <v>20000</v>
      </c>
      <c r="R102" s="48"/>
      <c r="T102" s="18">
        <f>+P102/L102*100</f>
        <v>111.11111111111111</v>
      </c>
      <c r="V102" s="79">
        <v>33000</v>
      </c>
      <c r="X102" s="48"/>
      <c r="Z102" s="79">
        <v>65000</v>
      </c>
      <c r="AB102" s="48"/>
      <c r="AD102" s="79">
        <v>90000</v>
      </c>
      <c r="AF102" s="48"/>
      <c r="AH102" s="70">
        <f>+P102</f>
        <v>20000</v>
      </c>
      <c r="AJ102" s="48"/>
    </row>
    <row r="103" spans="1:34" ht="13.5" customHeight="1">
      <c r="A103" s="16">
        <v>2101</v>
      </c>
      <c r="B103" s="19" t="s">
        <v>38</v>
      </c>
      <c r="C103" s="20"/>
      <c r="D103" s="78">
        <v>1472</v>
      </c>
      <c r="G103" s="96"/>
      <c r="H103" s="78">
        <v>1000</v>
      </c>
      <c r="K103" s="96"/>
      <c r="L103" s="78">
        <v>600</v>
      </c>
      <c r="P103" s="79">
        <v>0</v>
      </c>
      <c r="T103" s="18">
        <f>+P103/L103*100</f>
        <v>0</v>
      </c>
      <c r="V103" s="79">
        <v>0</v>
      </c>
      <c r="Z103" s="79">
        <v>0</v>
      </c>
      <c r="AD103" s="79">
        <v>0</v>
      </c>
      <c r="AH103" s="70">
        <f>+P103</f>
        <v>0</v>
      </c>
    </row>
    <row r="104" spans="1:36" ht="13.5" customHeight="1">
      <c r="A104" s="53"/>
      <c r="B104" s="19"/>
      <c r="C104" s="20"/>
      <c r="D104" s="17"/>
      <c r="F104" s="126"/>
      <c r="G104" s="96"/>
      <c r="H104" s="17"/>
      <c r="J104" s="126"/>
      <c r="K104" s="96"/>
      <c r="L104" s="17"/>
      <c r="N104" s="56"/>
      <c r="P104" s="70"/>
      <c r="R104" s="56"/>
      <c r="T104" s="18"/>
      <c r="V104" s="70"/>
      <c r="X104" s="56"/>
      <c r="Z104" s="70"/>
      <c r="AB104" s="56"/>
      <c r="AD104" s="70"/>
      <c r="AF104" s="56"/>
      <c r="AH104" s="70"/>
      <c r="AJ104" s="56"/>
    </row>
    <row r="105" spans="1:36" ht="13.5" customHeight="1">
      <c r="A105" s="54">
        <v>211</v>
      </c>
      <c r="B105" s="47" t="s">
        <v>39</v>
      </c>
      <c r="C105" s="20"/>
      <c r="D105" s="21">
        <f>SUM(D106:D108)</f>
        <v>79</v>
      </c>
      <c r="F105" s="127">
        <f>+D105/D99</f>
        <v>0.0036696395392047565</v>
      </c>
      <c r="G105" s="96"/>
      <c r="H105" s="21">
        <f>SUM(H106:H108)</f>
        <v>0</v>
      </c>
      <c r="J105" s="127">
        <f>+H105/H99</f>
        <v>0</v>
      </c>
      <c r="K105" s="96"/>
      <c r="L105" s="21">
        <f>SUM(L106:L108)</f>
        <v>0</v>
      </c>
      <c r="N105" s="22">
        <f>+L105/L99</f>
        <v>0</v>
      </c>
      <c r="P105" s="69">
        <f>+P106+P107+P108</f>
        <v>0</v>
      </c>
      <c r="R105" s="22">
        <f>+P105/P99</f>
        <v>0</v>
      </c>
      <c r="T105" s="23" t="e">
        <f>+P105/L105*100</f>
        <v>#DIV/0!</v>
      </c>
      <c r="V105" s="69">
        <f>+V106+V107+V108</f>
        <v>0</v>
      </c>
      <c r="X105" s="22">
        <f>+V105/V99</f>
        <v>0</v>
      </c>
      <c r="Z105" s="69">
        <f>+Z106+Z107+Z108</f>
        <v>0</v>
      </c>
      <c r="AB105" s="22">
        <f>+Z105/Z99</f>
        <v>0</v>
      </c>
      <c r="AD105" s="69">
        <f>+AD106+AD107+AD108</f>
        <v>0</v>
      </c>
      <c r="AF105" s="22">
        <f>+AD105/AD99</f>
        <v>0</v>
      </c>
      <c r="AH105" s="69">
        <f>+AH106+AH107+AH108</f>
        <v>0</v>
      </c>
      <c r="AJ105" s="22">
        <f>+AH105/AH99</f>
        <v>0</v>
      </c>
    </row>
    <row r="106" spans="1:36" ht="13.5" customHeight="1">
      <c r="A106" s="16">
        <v>2110</v>
      </c>
      <c r="B106" s="19" t="s">
        <v>40</v>
      </c>
      <c r="C106" s="20"/>
      <c r="D106" s="78">
        <v>0</v>
      </c>
      <c r="F106" s="128"/>
      <c r="G106" s="96"/>
      <c r="H106" s="78">
        <v>0</v>
      </c>
      <c r="J106" s="128"/>
      <c r="K106" s="96"/>
      <c r="L106" s="78">
        <v>0</v>
      </c>
      <c r="N106" s="48"/>
      <c r="P106" s="79">
        <v>0</v>
      </c>
      <c r="R106" s="48"/>
      <c r="T106" s="18" t="e">
        <f>+P106/L106*100</f>
        <v>#DIV/0!</v>
      </c>
      <c r="V106" s="79">
        <v>0</v>
      </c>
      <c r="X106" s="48"/>
      <c r="Z106" s="79">
        <v>0</v>
      </c>
      <c r="AB106" s="48"/>
      <c r="AD106" s="79">
        <v>0</v>
      </c>
      <c r="AF106" s="48"/>
      <c r="AH106" s="70">
        <f>+P106</f>
        <v>0</v>
      </c>
      <c r="AJ106" s="48"/>
    </row>
    <row r="107" spans="1:34" ht="13.5" customHeight="1">
      <c r="A107" s="16">
        <v>2111</v>
      </c>
      <c r="B107" s="19" t="s">
        <v>103</v>
      </c>
      <c r="C107" s="20"/>
      <c r="D107" s="78">
        <v>79</v>
      </c>
      <c r="G107" s="96"/>
      <c r="H107" s="78">
        <v>0</v>
      </c>
      <c r="K107" s="96"/>
      <c r="L107" s="78">
        <v>0</v>
      </c>
      <c r="P107" s="79">
        <v>0</v>
      </c>
      <c r="T107" s="18" t="e">
        <f>+P107/L107*100</f>
        <v>#DIV/0!</v>
      </c>
      <c r="V107" s="79">
        <v>0</v>
      </c>
      <c r="Z107" s="79">
        <v>0</v>
      </c>
      <c r="AD107" s="79">
        <v>0</v>
      </c>
      <c r="AH107" s="70">
        <f>+P107</f>
        <v>0</v>
      </c>
    </row>
    <row r="108" spans="1:34" ht="13.5" customHeight="1">
      <c r="A108" s="16">
        <v>2112</v>
      </c>
      <c r="B108" s="19" t="s">
        <v>39</v>
      </c>
      <c r="C108" s="20"/>
      <c r="D108" s="78">
        <v>0</v>
      </c>
      <c r="G108" s="96"/>
      <c r="H108" s="78">
        <v>0</v>
      </c>
      <c r="K108" s="96"/>
      <c r="L108" s="78">
        <v>0</v>
      </c>
      <c r="P108" s="79">
        <v>0</v>
      </c>
      <c r="T108" s="18" t="e">
        <f>+P108/L108*100</f>
        <v>#DIV/0!</v>
      </c>
      <c r="V108" s="79">
        <v>0</v>
      </c>
      <c r="Z108" s="79">
        <v>0</v>
      </c>
      <c r="AD108" s="79">
        <v>0</v>
      </c>
      <c r="AH108" s="70">
        <f>+P108</f>
        <v>0</v>
      </c>
    </row>
    <row r="109" spans="1:34" ht="13.5" customHeight="1">
      <c r="A109" s="53"/>
      <c r="B109" s="58"/>
      <c r="C109" s="20"/>
      <c r="D109" s="49"/>
      <c r="G109" s="96"/>
      <c r="H109" s="49"/>
      <c r="K109" s="96"/>
      <c r="L109" s="49"/>
      <c r="P109" s="71"/>
      <c r="T109" s="50"/>
      <c r="V109" s="71"/>
      <c r="Z109" s="71"/>
      <c r="AD109" s="71"/>
      <c r="AH109" s="71"/>
    </row>
    <row r="110" spans="1:36" ht="13.5" customHeight="1">
      <c r="A110" s="45">
        <v>22</v>
      </c>
      <c r="B110" s="30" t="s">
        <v>136</v>
      </c>
      <c r="D110" s="32">
        <f>D112</f>
        <v>795520</v>
      </c>
      <c r="F110" s="124">
        <f>+D110/D122</f>
        <v>0.030436635559587484</v>
      </c>
      <c r="H110" s="32">
        <f>H112</f>
        <v>27500</v>
      </c>
      <c r="J110" s="124">
        <f>+H110/H122</f>
        <v>0.0010740719042318433</v>
      </c>
      <c r="L110" s="32">
        <f>L112</f>
        <v>628000</v>
      </c>
      <c r="N110" s="46">
        <f>+L110/L122</f>
        <v>0.02434514940149117</v>
      </c>
      <c r="P110" s="67">
        <f>+P112</f>
        <v>15000</v>
      </c>
      <c r="R110" s="46">
        <f>+P110/P122</f>
        <v>0.0005820270060530808</v>
      </c>
      <c r="T110" s="34">
        <f>+P110/L110*100</f>
        <v>2.388535031847134</v>
      </c>
      <c r="V110" s="67">
        <f>+V112</f>
        <v>2800</v>
      </c>
      <c r="X110" s="46">
        <f>+V110/V122</f>
        <v>0.0004721514931790972</v>
      </c>
      <c r="Z110" s="67">
        <f>+Z112</f>
        <v>6500</v>
      </c>
      <c r="AB110" s="46">
        <f>+Z110/Z122</f>
        <v>0.0005348341602692273</v>
      </c>
      <c r="AD110" s="67">
        <f>+AD112</f>
        <v>12500</v>
      </c>
      <c r="AF110" s="46">
        <f>+AD110/AD122</f>
        <v>0.0006687102451759243</v>
      </c>
      <c r="AH110" s="67">
        <f>+AH112</f>
        <v>15000</v>
      </c>
      <c r="AJ110" s="46">
        <f>+AH110/AH122</f>
        <v>0.0005820270060530808</v>
      </c>
    </row>
    <row r="111" spans="1:36" ht="13.5" customHeight="1">
      <c r="A111" s="15"/>
      <c r="B111" s="60"/>
      <c r="C111" s="20"/>
      <c r="D111" s="51"/>
      <c r="F111" s="126"/>
      <c r="G111" s="96"/>
      <c r="H111" s="51"/>
      <c r="J111" s="126"/>
      <c r="K111" s="96"/>
      <c r="L111" s="51"/>
      <c r="N111" s="56"/>
      <c r="P111" s="68"/>
      <c r="R111" s="56"/>
      <c r="T111" s="57"/>
      <c r="V111" s="68"/>
      <c r="X111" s="56"/>
      <c r="Z111" s="68"/>
      <c r="AB111" s="56"/>
      <c r="AD111" s="68"/>
      <c r="AF111" s="56"/>
      <c r="AH111" s="68"/>
      <c r="AJ111" s="56"/>
    </row>
    <row r="112" spans="1:36" ht="13.5" customHeight="1">
      <c r="A112" s="54">
        <v>220</v>
      </c>
      <c r="B112" s="47" t="s">
        <v>137</v>
      </c>
      <c r="C112" s="20"/>
      <c r="D112" s="21">
        <f>SUM(D113:D120)</f>
        <v>795520</v>
      </c>
      <c r="F112" s="127">
        <f>+D112/D110</f>
        <v>1</v>
      </c>
      <c r="G112" s="96"/>
      <c r="H112" s="21">
        <f>SUM(H113:H120)</f>
        <v>27500</v>
      </c>
      <c r="J112" s="127">
        <f>+H112/H110</f>
        <v>1</v>
      </c>
      <c r="K112" s="96"/>
      <c r="L112" s="21">
        <f>SUM(L113:L120)</f>
        <v>628000</v>
      </c>
      <c r="N112" s="22">
        <f>+L112/L110</f>
        <v>1</v>
      </c>
      <c r="P112" s="69">
        <f>SUM(P113:P120)</f>
        <v>15000</v>
      </c>
      <c r="R112" s="22">
        <f>+P112/P110</f>
        <v>1</v>
      </c>
      <c r="T112" s="23">
        <f aca="true" t="shared" si="9" ref="T112:T120">+P112/L112*100</f>
        <v>2.388535031847134</v>
      </c>
      <c r="U112" s="13"/>
      <c r="V112" s="69">
        <f>SUM(V113:V120)</f>
        <v>2800</v>
      </c>
      <c r="X112" s="22">
        <f>+V112/V110</f>
        <v>1</v>
      </c>
      <c r="Z112" s="69">
        <f>SUM(Z113:Z120)</f>
        <v>6500</v>
      </c>
      <c r="AB112" s="22">
        <f>+Z112/Z110</f>
        <v>1</v>
      </c>
      <c r="AD112" s="69">
        <f>SUM(AD113:AD120)</f>
        <v>12500</v>
      </c>
      <c r="AF112" s="22">
        <f>+AD112/AD110</f>
        <v>1</v>
      </c>
      <c r="AH112" s="69">
        <f>SUM(AH113:AH120)</f>
        <v>15000</v>
      </c>
      <c r="AJ112" s="22">
        <f>+AH112/AH110</f>
        <v>1</v>
      </c>
    </row>
    <row r="113" spans="1:36" ht="27" customHeight="1">
      <c r="A113" s="16">
        <v>2200</v>
      </c>
      <c r="B113" s="61" t="s">
        <v>104</v>
      </c>
      <c r="C113" s="20"/>
      <c r="D113" s="78">
        <v>0</v>
      </c>
      <c r="F113" s="128"/>
      <c r="G113" s="96"/>
      <c r="H113" s="78">
        <v>0</v>
      </c>
      <c r="J113" s="128"/>
      <c r="K113" s="96"/>
      <c r="L113" s="78">
        <v>0</v>
      </c>
      <c r="N113" s="48"/>
      <c r="P113" s="79">
        <v>0</v>
      </c>
      <c r="R113" s="48"/>
      <c r="T113" s="18" t="e">
        <f t="shared" si="9"/>
        <v>#DIV/0!</v>
      </c>
      <c r="V113" s="79">
        <v>0</v>
      </c>
      <c r="X113" s="48"/>
      <c r="Z113" s="79">
        <v>0</v>
      </c>
      <c r="AB113" s="48"/>
      <c r="AD113" s="79">
        <v>0</v>
      </c>
      <c r="AF113" s="48"/>
      <c r="AH113" s="70">
        <f aca="true" t="shared" si="10" ref="AH113:AH120">+P113</f>
        <v>0</v>
      </c>
      <c r="AJ113" s="48"/>
    </row>
    <row r="114" spans="1:34" ht="27" customHeight="1">
      <c r="A114" s="16">
        <v>2201</v>
      </c>
      <c r="B114" s="61" t="s">
        <v>41</v>
      </c>
      <c r="C114" s="20"/>
      <c r="D114" s="78">
        <v>0</v>
      </c>
      <c r="G114" s="96"/>
      <c r="H114" s="78">
        <v>0</v>
      </c>
      <c r="K114" s="96"/>
      <c r="L114" s="78">
        <v>0</v>
      </c>
      <c r="P114" s="79">
        <v>0</v>
      </c>
      <c r="T114" s="18" t="e">
        <f t="shared" si="9"/>
        <v>#DIV/0!</v>
      </c>
      <c r="V114" s="79">
        <v>0</v>
      </c>
      <c r="Z114" s="79">
        <v>0</v>
      </c>
      <c r="AD114" s="79">
        <v>0</v>
      </c>
      <c r="AH114" s="70">
        <f t="shared" si="10"/>
        <v>0</v>
      </c>
    </row>
    <row r="115" spans="1:34" ht="13.5" customHeight="1">
      <c r="A115" s="16">
        <v>2202</v>
      </c>
      <c r="B115" s="19" t="s">
        <v>42</v>
      </c>
      <c r="C115" s="20"/>
      <c r="D115" s="78">
        <v>0</v>
      </c>
      <c r="G115" s="96"/>
      <c r="H115" s="78">
        <v>0</v>
      </c>
      <c r="K115" s="96"/>
      <c r="L115" s="78">
        <v>0</v>
      </c>
      <c r="P115" s="79">
        <v>0</v>
      </c>
      <c r="T115" s="18" t="e">
        <f t="shared" si="9"/>
        <v>#DIV/0!</v>
      </c>
      <c r="V115" s="79">
        <v>0</v>
      </c>
      <c r="Z115" s="79">
        <v>0</v>
      </c>
      <c r="AD115" s="79">
        <v>0</v>
      </c>
      <c r="AH115" s="70">
        <f t="shared" si="10"/>
        <v>0</v>
      </c>
    </row>
    <row r="116" spans="1:34" ht="13.5" customHeight="1">
      <c r="A116" s="16">
        <v>2203</v>
      </c>
      <c r="B116" s="19" t="s">
        <v>43</v>
      </c>
      <c r="C116" s="20"/>
      <c r="D116" s="78">
        <v>0</v>
      </c>
      <c r="G116" s="96"/>
      <c r="H116" s="78">
        <v>0</v>
      </c>
      <c r="K116" s="96"/>
      <c r="L116" s="78">
        <v>0</v>
      </c>
      <c r="P116" s="79">
        <v>0</v>
      </c>
      <c r="T116" s="18" t="e">
        <f t="shared" si="9"/>
        <v>#DIV/0!</v>
      </c>
      <c r="V116" s="79">
        <v>0</v>
      </c>
      <c r="Z116" s="79">
        <v>0</v>
      </c>
      <c r="AD116" s="79">
        <v>0</v>
      </c>
      <c r="AH116" s="70">
        <f t="shared" si="10"/>
        <v>0</v>
      </c>
    </row>
    <row r="117" spans="1:34" ht="13.5" customHeight="1">
      <c r="A117" s="16">
        <v>2204</v>
      </c>
      <c r="B117" s="19" t="s">
        <v>44</v>
      </c>
      <c r="C117" s="20"/>
      <c r="D117" s="78">
        <v>504050</v>
      </c>
      <c r="G117" s="96"/>
      <c r="H117" s="78">
        <v>0</v>
      </c>
      <c r="K117" s="96"/>
      <c r="L117" s="78">
        <v>400000</v>
      </c>
      <c r="P117" s="79">
        <v>0</v>
      </c>
      <c r="T117" s="18">
        <f t="shared" si="9"/>
        <v>0</v>
      </c>
      <c r="V117" s="79">
        <v>0</v>
      </c>
      <c r="Z117" s="79">
        <v>0</v>
      </c>
      <c r="AD117" s="79">
        <v>0</v>
      </c>
      <c r="AH117" s="70">
        <f t="shared" si="10"/>
        <v>0</v>
      </c>
    </row>
    <row r="118" spans="1:34" ht="13.5" customHeight="1">
      <c r="A118" s="16">
        <v>2205</v>
      </c>
      <c r="B118" s="19" t="s">
        <v>45</v>
      </c>
      <c r="C118" s="20"/>
      <c r="D118" s="78">
        <v>0</v>
      </c>
      <c r="G118" s="96"/>
      <c r="H118" s="78">
        <v>0</v>
      </c>
      <c r="K118" s="96"/>
      <c r="L118" s="78">
        <v>0</v>
      </c>
      <c r="P118" s="79">
        <v>0</v>
      </c>
      <c r="T118" s="18" t="e">
        <f t="shared" si="9"/>
        <v>#DIV/0!</v>
      </c>
      <c r="V118" s="79">
        <v>0</v>
      </c>
      <c r="Z118" s="79">
        <v>0</v>
      </c>
      <c r="AD118" s="79">
        <v>0</v>
      </c>
      <c r="AH118" s="70">
        <f t="shared" si="10"/>
        <v>0</v>
      </c>
    </row>
    <row r="119" spans="1:34" ht="13.5" customHeight="1">
      <c r="A119" s="16">
        <v>2206</v>
      </c>
      <c r="B119" s="19" t="s">
        <v>105</v>
      </c>
      <c r="C119" s="20"/>
      <c r="D119" s="78">
        <v>266140</v>
      </c>
      <c r="G119" s="96"/>
      <c r="H119" s="78">
        <v>2500</v>
      </c>
      <c r="K119" s="96"/>
      <c r="L119" s="78">
        <v>210000</v>
      </c>
      <c r="P119" s="79">
        <v>0</v>
      </c>
      <c r="T119" s="18">
        <f t="shared" si="9"/>
        <v>0</v>
      </c>
      <c r="V119" s="79">
        <v>0</v>
      </c>
      <c r="Z119" s="79">
        <v>0</v>
      </c>
      <c r="AD119" s="79">
        <v>0</v>
      </c>
      <c r="AH119" s="70">
        <f t="shared" si="10"/>
        <v>0</v>
      </c>
    </row>
    <row r="120" spans="1:34" ht="13.5" customHeight="1">
      <c r="A120" s="16">
        <v>2207</v>
      </c>
      <c r="B120" s="19" t="s">
        <v>106</v>
      </c>
      <c r="C120" s="20"/>
      <c r="D120" s="78">
        <v>25330</v>
      </c>
      <c r="G120" s="96"/>
      <c r="H120" s="78">
        <v>25000</v>
      </c>
      <c r="K120" s="96"/>
      <c r="L120" s="78">
        <v>18000</v>
      </c>
      <c r="P120" s="79">
        <v>15000</v>
      </c>
      <c r="T120" s="18">
        <f t="shared" si="9"/>
        <v>83.33333333333334</v>
      </c>
      <c r="V120" s="79">
        <v>2800</v>
      </c>
      <c r="Z120" s="79">
        <v>6500</v>
      </c>
      <c r="AD120" s="79">
        <v>12500</v>
      </c>
      <c r="AH120" s="70">
        <f t="shared" si="10"/>
        <v>15000</v>
      </c>
    </row>
    <row r="121" spans="1:34" ht="13.5" customHeight="1">
      <c r="A121" s="53"/>
      <c r="B121" s="20"/>
      <c r="C121" s="20"/>
      <c r="D121" s="9"/>
      <c r="G121" s="96"/>
      <c r="H121" s="9"/>
      <c r="K121" s="96"/>
      <c r="P121" s="73"/>
      <c r="V121" s="73"/>
      <c r="Z121" s="73"/>
      <c r="AD121" s="73"/>
      <c r="AH121" s="73"/>
    </row>
    <row r="122" spans="1:36" s="24" customFormat="1" ht="13.5" customHeight="1">
      <c r="A122" s="52">
        <v>2</v>
      </c>
      <c r="B122" s="36" t="s">
        <v>46</v>
      </c>
      <c r="C122" s="25"/>
      <c r="D122" s="37">
        <f>+D54+D99+D110</f>
        <v>26136923</v>
      </c>
      <c r="E122" s="130"/>
      <c r="F122" s="137">
        <f>+F54+F99+F110</f>
        <v>1</v>
      </c>
      <c r="G122" s="132"/>
      <c r="H122" s="37">
        <f>+H54+H99+H110</f>
        <v>25603500</v>
      </c>
      <c r="I122" s="130"/>
      <c r="J122" s="137">
        <f>+J54+J99+J110</f>
        <v>0.9999999999999999</v>
      </c>
      <c r="K122" s="132"/>
      <c r="L122" s="37">
        <f>+L54+L99+L110</f>
        <v>25795693</v>
      </c>
      <c r="M122" s="26"/>
      <c r="N122" s="62">
        <f>+N54+N99+N110</f>
        <v>0.9999999999999999</v>
      </c>
      <c r="O122" s="26"/>
      <c r="P122" s="37">
        <f>+P54+P99+P110</f>
        <v>25772000</v>
      </c>
      <c r="Q122" s="26"/>
      <c r="R122" s="62">
        <f>+R54+R99+R110</f>
        <v>0.9999999999999999</v>
      </c>
      <c r="S122" s="28"/>
      <c r="T122" s="133">
        <f>+P122/L122*100</f>
        <v>99.90815133363542</v>
      </c>
      <c r="U122" s="40"/>
      <c r="V122" s="72">
        <f>+V54+V99+V110</f>
        <v>5930300</v>
      </c>
      <c r="W122" s="26"/>
      <c r="X122" s="62">
        <f>+X54+X99+X110</f>
        <v>1</v>
      </c>
      <c r="Y122" s="26"/>
      <c r="Z122" s="72">
        <f>+Z54+Z99+Z110</f>
        <v>12153300</v>
      </c>
      <c r="AA122" s="26"/>
      <c r="AB122" s="62">
        <f>+AB54+AB99+AB110</f>
        <v>1</v>
      </c>
      <c r="AC122" s="28"/>
      <c r="AD122" s="72">
        <f>+AD54+AD99+AD110</f>
        <v>18692700</v>
      </c>
      <c r="AE122" s="26"/>
      <c r="AF122" s="62">
        <f>+AF54+AF99+AF110</f>
        <v>1</v>
      </c>
      <c r="AG122" s="26"/>
      <c r="AH122" s="72">
        <f>+AH54+AH99+AH110</f>
        <v>25772000</v>
      </c>
      <c r="AI122" s="26"/>
      <c r="AJ122" s="62">
        <f>+AJ54+AJ99+AJ110</f>
        <v>0.9999999999999999</v>
      </c>
    </row>
    <row r="123" spans="1:34" ht="13.5" customHeight="1">
      <c r="A123" s="53"/>
      <c r="D123" s="9"/>
      <c r="H123" s="9"/>
      <c r="P123" s="73"/>
      <c r="V123" s="73"/>
      <c r="Z123" s="73"/>
      <c r="AD123" s="73"/>
      <c r="AH123" s="73"/>
    </row>
    <row r="124" spans="1:36" s="24" customFormat="1" ht="13.5" customHeight="1">
      <c r="A124" s="52">
        <v>3</v>
      </c>
      <c r="B124" s="36" t="s">
        <v>47</v>
      </c>
      <c r="C124" s="25"/>
      <c r="D124" s="37">
        <f>+D51-D122</f>
        <v>126337</v>
      </c>
      <c r="E124" s="130"/>
      <c r="F124" s="131"/>
      <c r="G124" s="132"/>
      <c r="H124" s="37">
        <f>+H51-H122</f>
        <v>8800</v>
      </c>
      <c r="I124" s="130"/>
      <c r="J124" s="131"/>
      <c r="K124" s="132"/>
      <c r="L124" s="37">
        <f>+L51-L122</f>
        <v>52143</v>
      </c>
      <c r="M124" s="26"/>
      <c r="N124" s="38"/>
      <c r="O124" s="39"/>
      <c r="P124" s="37">
        <f>+P51-P122</f>
        <v>205500</v>
      </c>
      <c r="Q124" s="26"/>
      <c r="R124" s="38"/>
      <c r="S124" s="28"/>
      <c r="T124" s="75"/>
      <c r="U124" s="40"/>
      <c r="V124" s="72">
        <f>V51-V122</f>
        <v>599200</v>
      </c>
      <c r="W124" s="26"/>
      <c r="X124" s="38"/>
      <c r="Y124" s="39"/>
      <c r="Z124" s="72">
        <f>Z51-Z122</f>
        <v>-141250</v>
      </c>
      <c r="AA124" s="26"/>
      <c r="AB124" s="38"/>
      <c r="AC124" s="28"/>
      <c r="AD124" s="72">
        <f>AD51-AD122</f>
        <v>1421350</v>
      </c>
      <c r="AE124" s="26"/>
      <c r="AF124" s="38"/>
      <c r="AG124" s="39"/>
      <c r="AH124" s="72">
        <f>AH51-AH122</f>
        <v>205500</v>
      </c>
      <c r="AI124" s="26"/>
      <c r="AJ124" s="38"/>
    </row>
    <row r="125" spans="1:36" ht="3.75" customHeight="1">
      <c r="A125" s="41"/>
      <c r="B125" s="41"/>
      <c r="C125" s="31"/>
      <c r="D125" s="138"/>
      <c r="E125" s="134"/>
      <c r="F125" s="139"/>
      <c r="G125" s="140"/>
      <c r="H125" s="138"/>
      <c r="I125" s="134"/>
      <c r="J125" s="139"/>
      <c r="K125" s="140"/>
      <c r="L125" s="42"/>
      <c r="M125" s="33"/>
      <c r="N125" s="43"/>
      <c r="O125" s="44"/>
      <c r="P125" s="42"/>
      <c r="Q125" s="33"/>
      <c r="R125" s="43"/>
      <c r="S125" s="35"/>
      <c r="T125" s="76"/>
      <c r="U125" s="13"/>
      <c r="V125" s="42"/>
      <c r="W125" s="33"/>
      <c r="X125" s="43"/>
      <c r="Y125" s="44"/>
      <c r="Z125" s="42"/>
      <c r="AA125" s="33"/>
      <c r="AB125" s="43"/>
      <c r="AC125" s="35"/>
      <c r="AD125" s="42"/>
      <c r="AE125" s="33"/>
      <c r="AF125" s="43"/>
      <c r="AG125" s="44"/>
      <c r="AH125" s="42"/>
      <c r="AI125" s="33"/>
      <c r="AJ125" s="43"/>
    </row>
    <row r="131" ht="12.75" customHeight="1"/>
    <row r="132" ht="12.75" customHeight="1"/>
    <row r="133" spans="2:35" ht="12.75" customHeight="1">
      <c r="B133" s="20"/>
      <c r="C133" s="20"/>
      <c r="D133" s="104"/>
      <c r="E133" s="104"/>
      <c r="G133" s="96"/>
      <c r="H133" s="104"/>
      <c r="I133" s="104"/>
      <c r="K133" s="96"/>
      <c r="L133" s="13"/>
      <c r="M133" s="13"/>
      <c r="P133" s="13"/>
      <c r="Q133" s="13"/>
      <c r="V133" s="13"/>
      <c r="W133" s="13"/>
      <c r="Z133" s="13"/>
      <c r="AA133" s="13"/>
      <c r="AD133" s="13"/>
      <c r="AE133" s="13"/>
      <c r="AH133" s="13"/>
      <c r="AI133" s="13"/>
    </row>
    <row r="134" spans="2:35" ht="12.75" customHeight="1">
      <c r="B134" s="20"/>
      <c r="C134" s="20"/>
      <c r="D134" s="104"/>
      <c r="E134" s="104"/>
      <c r="G134" s="96"/>
      <c r="H134" s="104"/>
      <c r="I134" s="104"/>
      <c r="K134" s="96"/>
      <c r="L134" s="13"/>
      <c r="M134" s="13"/>
      <c r="P134" s="13"/>
      <c r="Q134" s="13"/>
      <c r="V134" s="13"/>
      <c r="W134" s="13"/>
      <c r="Z134" s="13"/>
      <c r="AA134" s="13"/>
      <c r="AD134" s="13"/>
      <c r="AE134" s="13"/>
      <c r="AH134" s="13"/>
      <c r="AI134" s="13"/>
    </row>
    <row r="135" spans="2:35" ht="12.75" customHeight="1">
      <c r="B135" s="20"/>
      <c r="C135" s="20"/>
      <c r="D135" s="104"/>
      <c r="E135" s="104"/>
      <c r="G135" s="96"/>
      <c r="H135" s="104"/>
      <c r="I135" s="104"/>
      <c r="K135" s="96"/>
      <c r="L135" s="13"/>
      <c r="M135" s="13"/>
      <c r="P135" s="13"/>
      <c r="Q135" s="13"/>
      <c r="V135" s="13"/>
      <c r="W135" s="13"/>
      <c r="Z135" s="13"/>
      <c r="AA135" s="13"/>
      <c r="AD135" s="13"/>
      <c r="AE135" s="13"/>
      <c r="AH135" s="13"/>
      <c r="AI135" s="13"/>
    </row>
    <row r="136" spans="2:35" ht="12.75" customHeight="1">
      <c r="B136" s="20"/>
      <c r="C136" s="20"/>
      <c r="D136" s="104"/>
      <c r="E136" s="104"/>
      <c r="G136" s="96"/>
      <c r="H136" s="104"/>
      <c r="I136" s="104"/>
      <c r="K136" s="96"/>
      <c r="L136" s="13"/>
      <c r="M136" s="13"/>
      <c r="P136" s="13"/>
      <c r="Q136" s="13"/>
      <c r="V136" s="13"/>
      <c r="W136" s="13"/>
      <c r="Z136" s="13"/>
      <c r="AA136" s="13"/>
      <c r="AD136" s="13"/>
      <c r="AE136" s="13"/>
      <c r="AH136" s="13"/>
      <c r="AI136" s="13"/>
    </row>
    <row r="137" spans="2:35" ht="12.75" customHeight="1">
      <c r="B137" s="20"/>
      <c r="C137" s="20"/>
      <c r="D137" s="104"/>
      <c r="E137" s="104"/>
      <c r="G137" s="96"/>
      <c r="H137" s="104"/>
      <c r="I137" s="104"/>
      <c r="K137" s="96"/>
      <c r="L137" s="13"/>
      <c r="M137" s="13"/>
      <c r="P137" s="13"/>
      <c r="Q137" s="13"/>
      <c r="V137" s="13"/>
      <c r="W137" s="13"/>
      <c r="Z137" s="13"/>
      <c r="AA137" s="13"/>
      <c r="AD137" s="13"/>
      <c r="AE137" s="13"/>
      <c r="AH137" s="13"/>
      <c r="AI137" s="13"/>
    </row>
    <row r="138" spans="2:35" ht="12.75" customHeight="1">
      <c r="B138" s="20"/>
      <c r="C138" s="20"/>
      <c r="D138" s="104"/>
      <c r="E138" s="104"/>
      <c r="G138" s="96"/>
      <c r="H138" s="104"/>
      <c r="I138" s="104"/>
      <c r="K138" s="96"/>
      <c r="L138" s="13"/>
      <c r="M138" s="13"/>
      <c r="P138" s="13"/>
      <c r="Q138" s="13"/>
      <c r="V138" s="13"/>
      <c r="W138" s="13"/>
      <c r="Z138" s="13"/>
      <c r="AA138" s="13"/>
      <c r="AD138" s="13"/>
      <c r="AE138" s="13"/>
      <c r="AH138" s="13"/>
      <c r="AI138" s="13"/>
    </row>
    <row r="139" spans="2:35" ht="12.75" customHeight="1">
      <c r="B139" s="20"/>
      <c r="C139" s="20"/>
      <c r="D139" s="104"/>
      <c r="E139" s="104"/>
      <c r="G139" s="96"/>
      <c r="H139" s="104"/>
      <c r="I139" s="104"/>
      <c r="K139" s="96"/>
      <c r="L139" s="13"/>
      <c r="M139" s="13"/>
      <c r="P139" s="13"/>
      <c r="Q139" s="13"/>
      <c r="V139" s="13"/>
      <c r="W139" s="13"/>
      <c r="Z139" s="13"/>
      <c r="AA139" s="13"/>
      <c r="AD139" s="13"/>
      <c r="AE139" s="13"/>
      <c r="AH139" s="13"/>
      <c r="AI139" s="13"/>
    </row>
    <row r="140" spans="2:35" ht="12.75" customHeight="1">
      <c r="B140" s="20"/>
      <c r="C140" s="20"/>
      <c r="D140" s="104"/>
      <c r="E140" s="104"/>
      <c r="G140" s="96"/>
      <c r="H140" s="104"/>
      <c r="I140" s="104"/>
      <c r="K140" s="96"/>
      <c r="L140" s="13"/>
      <c r="M140" s="13"/>
      <c r="P140" s="13"/>
      <c r="Q140" s="13"/>
      <c r="V140" s="13"/>
      <c r="W140" s="13"/>
      <c r="Z140" s="13"/>
      <c r="AA140" s="13"/>
      <c r="AD140" s="13"/>
      <c r="AE140" s="13"/>
      <c r="AH140" s="13"/>
      <c r="AI140" s="13"/>
    </row>
    <row r="141" spans="2:35" ht="12.75" customHeight="1">
      <c r="B141" s="20"/>
      <c r="C141" s="20"/>
      <c r="D141" s="104"/>
      <c r="E141" s="104"/>
      <c r="G141" s="96"/>
      <c r="H141" s="104"/>
      <c r="I141" s="104"/>
      <c r="K141" s="96"/>
      <c r="L141" s="13"/>
      <c r="M141" s="13"/>
      <c r="P141" s="13"/>
      <c r="Q141" s="13"/>
      <c r="V141" s="13"/>
      <c r="W141" s="13"/>
      <c r="Z141" s="13"/>
      <c r="AA141" s="13"/>
      <c r="AD141" s="13"/>
      <c r="AE141" s="13"/>
      <c r="AH141" s="13"/>
      <c r="AI141" s="13"/>
    </row>
    <row r="142" spans="2:35" ht="12.75" customHeight="1">
      <c r="B142" s="20"/>
      <c r="C142" s="20"/>
      <c r="D142" s="104"/>
      <c r="E142" s="104"/>
      <c r="G142" s="96"/>
      <c r="H142" s="104"/>
      <c r="I142" s="104"/>
      <c r="K142" s="96"/>
      <c r="L142" s="13"/>
      <c r="M142" s="13"/>
      <c r="P142" s="13"/>
      <c r="Q142" s="13"/>
      <c r="V142" s="13"/>
      <c r="W142" s="13"/>
      <c r="Z142" s="13"/>
      <c r="AA142" s="13"/>
      <c r="AD142" s="13"/>
      <c r="AE142" s="13"/>
      <c r="AH142" s="13"/>
      <c r="AI142" s="13"/>
    </row>
    <row r="143" spans="2:35" ht="12.75" customHeight="1">
      <c r="B143" s="20"/>
      <c r="C143" s="20"/>
      <c r="D143" s="104"/>
      <c r="E143" s="104"/>
      <c r="G143" s="96"/>
      <c r="H143" s="104"/>
      <c r="I143" s="104"/>
      <c r="K143" s="96"/>
      <c r="L143" s="13"/>
      <c r="M143" s="13"/>
      <c r="P143" s="13"/>
      <c r="Q143" s="13"/>
      <c r="V143" s="13"/>
      <c r="W143" s="13"/>
      <c r="Z143" s="13"/>
      <c r="AA143" s="13"/>
      <c r="AD143" s="13"/>
      <c r="AE143" s="13"/>
      <c r="AH143" s="13"/>
      <c r="AI143" s="13"/>
    </row>
    <row r="144" spans="2:35" ht="12.75" customHeight="1">
      <c r="B144" s="20"/>
      <c r="C144" s="20"/>
      <c r="D144" s="104"/>
      <c r="E144" s="104"/>
      <c r="G144" s="96"/>
      <c r="H144" s="104"/>
      <c r="I144" s="104"/>
      <c r="K144" s="96"/>
      <c r="L144" s="13"/>
      <c r="M144" s="13"/>
      <c r="P144" s="13"/>
      <c r="Q144" s="13"/>
      <c r="V144" s="13"/>
      <c r="W144" s="13"/>
      <c r="Z144" s="13"/>
      <c r="AA144" s="13"/>
      <c r="AD144" s="13"/>
      <c r="AE144" s="13"/>
      <c r="AH144" s="13"/>
      <c r="AI144" s="13"/>
    </row>
    <row r="145" spans="2:35" ht="11.25" customHeight="1">
      <c r="B145" s="20"/>
      <c r="C145" s="20"/>
      <c r="D145" s="104"/>
      <c r="E145" s="104"/>
      <c r="G145" s="96"/>
      <c r="H145" s="104"/>
      <c r="I145" s="104"/>
      <c r="K145" s="96"/>
      <c r="L145" s="13"/>
      <c r="M145" s="13"/>
      <c r="P145" s="13"/>
      <c r="Q145" s="13"/>
      <c r="V145" s="13"/>
      <c r="W145" s="13"/>
      <c r="Z145" s="13"/>
      <c r="AA145" s="13"/>
      <c r="AD145" s="13"/>
      <c r="AE145" s="13"/>
      <c r="AH145" s="13"/>
      <c r="AI145" s="13"/>
    </row>
  </sheetData>
  <sheetProtection password="CF74" sheet="1"/>
  <mergeCells count="8">
    <mergeCell ref="AD3:AF3"/>
    <mergeCell ref="AH3:AJ3"/>
    <mergeCell ref="D3:F3"/>
    <mergeCell ref="L3:N3"/>
    <mergeCell ref="P3:R3"/>
    <mergeCell ref="H3:J3"/>
    <mergeCell ref="V3:X3"/>
    <mergeCell ref="Z3:AB3"/>
  </mergeCells>
  <printOptions/>
  <pageMargins left="0.5905511811023623" right="0.5905511811023623" top="0.5905511811023623" bottom="0.5905511811023623" header="0.31496062992125984" footer="0.31496062992125984"/>
  <pageSetup fitToHeight="0" fitToWidth="0" horizontalDpi="600" verticalDpi="600" orientation="landscape" paperSize="9" scale="75" r:id="rId1"/>
  <headerFooter alignWithMargins="0">
    <oddFooter>&amp;R&amp;"Verdana,Kurziv"&amp;8&amp;K00-048Plan prihoda i rashoda</oddFooter>
  </headerFooter>
  <rowBreaks count="2" manualBreakCount="2">
    <brk id="51" max="19" man="1"/>
    <brk id="97" max="255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54"/>
  <sheetViews>
    <sheetView showGridLines="0" tabSelected="1" zoomScalePageLayoutView="0" workbookViewId="0" topLeftCell="B10">
      <selection activeCell="J22" sqref="J22:J25"/>
    </sheetView>
  </sheetViews>
  <sheetFormatPr defaultColWidth="9.140625" defaultRowHeight="12" customHeight="1"/>
  <cols>
    <col min="1" max="1" width="5.140625" style="81" hidden="1" customWidth="1"/>
    <col min="2" max="2" width="47.8515625" style="81" customWidth="1"/>
    <col min="3" max="3" width="2.7109375" style="82" customWidth="1"/>
    <col min="4" max="4" width="13.7109375" style="80" customWidth="1"/>
    <col min="5" max="5" width="2.7109375" style="80" customWidth="1"/>
    <col min="6" max="6" width="13.7109375" style="84" customWidth="1"/>
    <col min="7" max="7" width="2.7109375" style="85" customWidth="1"/>
    <col min="8" max="8" width="13.7109375" style="85" customWidth="1"/>
    <col min="9" max="9" width="2.7109375" style="85" customWidth="1"/>
    <col min="10" max="10" width="13.7109375" style="85" customWidth="1"/>
    <col min="11" max="11" width="2.7109375" style="85" customWidth="1"/>
    <col min="12" max="12" width="6.7109375" style="86" customWidth="1"/>
    <col min="13" max="16384" width="9.140625" style="81" customWidth="1"/>
  </cols>
  <sheetData>
    <row r="1" spans="2:4" ht="14.25" customHeight="1">
      <c r="B1" s="82" t="s">
        <v>132</v>
      </c>
      <c r="D1" s="83">
        <v>43465</v>
      </c>
    </row>
    <row r="2" ht="14.25" customHeight="1"/>
    <row r="3" spans="1:12" ht="38.25" customHeight="1">
      <c r="A3" s="87"/>
      <c r="B3" s="2" t="s">
        <v>0</v>
      </c>
      <c r="C3" s="3"/>
      <c r="D3" s="141" t="s">
        <v>146</v>
      </c>
      <c r="E3" s="142"/>
      <c r="F3" s="141" t="s">
        <v>139</v>
      </c>
      <c r="G3" s="143"/>
      <c r="H3" s="141" t="s">
        <v>148</v>
      </c>
      <c r="I3" s="143"/>
      <c r="J3" s="141" t="s">
        <v>147</v>
      </c>
      <c r="K3" s="143"/>
      <c r="L3" s="63" t="s">
        <v>1</v>
      </c>
    </row>
    <row r="4" spans="1:12" s="92" customFormat="1" ht="3.75" customHeight="1">
      <c r="A4" s="90"/>
      <c r="B4" s="90"/>
      <c r="C4" s="88"/>
      <c r="D4" s="91"/>
      <c r="E4" s="89"/>
      <c r="F4" s="91"/>
      <c r="G4" s="89"/>
      <c r="H4" s="91"/>
      <c r="I4" s="89"/>
      <c r="J4" s="91"/>
      <c r="K4" s="89"/>
      <c r="L4" s="91"/>
    </row>
    <row r="5" ht="14.25" customHeight="1">
      <c r="A5" s="93"/>
    </row>
    <row r="6" spans="1:6" ht="14.25" customHeight="1">
      <c r="A6" s="93"/>
      <c r="F6" s="94"/>
    </row>
    <row r="7" spans="1:12" s="82" customFormat="1" ht="14.25" customHeight="1">
      <c r="A7" s="95">
        <v>10</v>
      </c>
      <c r="B7" s="95" t="s">
        <v>48</v>
      </c>
      <c r="C7" s="96"/>
      <c r="D7" s="97">
        <f>+D8</f>
        <v>124</v>
      </c>
      <c r="E7" s="98"/>
      <c r="F7" s="97">
        <f>+F8</f>
        <v>127</v>
      </c>
      <c r="G7" s="98"/>
      <c r="H7" s="97">
        <f>+H8</f>
        <v>126</v>
      </c>
      <c r="I7" s="98"/>
      <c r="J7" s="97">
        <f>+J8</f>
        <v>127</v>
      </c>
      <c r="K7" s="98"/>
      <c r="L7" s="99">
        <f>+J7/H7*100</f>
        <v>100.79365079365078</v>
      </c>
    </row>
    <row r="8" spans="1:12" s="82" customFormat="1" ht="14.25" customHeight="1">
      <c r="A8" s="100">
        <v>100</v>
      </c>
      <c r="B8" s="100" t="s">
        <v>109</v>
      </c>
      <c r="C8" s="96"/>
      <c r="D8" s="74">
        <v>124</v>
      </c>
      <c r="E8" s="102"/>
      <c r="F8" s="74">
        <v>127</v>
      </c>
      <c r="G8" s="102"/>
      <c r="H8" s="74">
        <v>126</v>
      </c>
      <c r="I8" s="102"/>
      <c r="J8" s="74">
        <v>127</v>
      </c>
      <c r="K8" s="102"/>
      <c r="L8" s="103">
        <f>+J8/H8*100</f>
        <v>100.79365079365078</v>
      </c>
    </row>
    <row r="9" spans="1:12" s="82" customFormat="1" ht="14.25" customHeight="1">
      <c r="A9" s="96"/>
      <c r="B9" s="96"/>
      <c r="C9" s="96"/>
      <c r="D9" s="104"/>
      <c r="E9" s="102"/>
      <c r="F9" s="104"/>
      <c r="G9" s="102"/>
      <c r="H9" s="104"/>
      <c r="I9" s="102"/>
      <c r="J9" s="104"/>
      <c r="K9" s="102"/>
      <c r="L9" s="98"/>
    </row>
    <row r="10" spans="1:12" s="82" customFormat="1" ht="14.25" customHeight="1">
      <c r="A10" s="96"/>
      <c r="B10" s="96"/>
      <c r="C10" s="96"/>
      <c r="D10" s="104"/>
      <c r="E10" s="102"/>
      <c r="F10" s="104"/>
      <c r="G10" s="102"/>
      <c r="H10" s="104"/>
      <c r="I10" s="102"/>
      <c r="J10" s="104"/>
      <c r="K10" s="102"/>
      <c r="L10" s="98"/>
    </row>
    <row r="11" spans="1:12" s="82" customFormat="1" ht="14.25" customHeight="1">
      <c r="A11" s="95">
        <v>11</v>
      </c>
      <c r="B11" s="95" t="s">
        <v>49</v>
      </c>
      <c r="C11" s="96"/>
      <c r="D11" s="97">
        <f>+D12</f>
        <v>175174</v>
      </c>
      <c r="E11" s="102"/>
      <c r="F11" s="97">
        <f>+F12</f>
        <v>80000</v>
      </c>
      <c r="G11" s="102"/>
      <c r="H11" s="97">
        <f>+H12</f>
        <v>85000</v>
      </c>
      <c r="I11" s="102"/>
      <c r="J11" s="97">
        <f>+J12</f>
        <v>22000000</v>
      </c>
      <c r="K11" s="102"/>
      <c r="L11" s="99">
        <f>+J11/H11*100</f>
        <v>25882.35294117647</v>
      </c>
    </row>
    <row r="12" spans="1:12" s="82" customFormat="1" ht="14.25" customHeight="1">
      <c r="A12" s="100">
        <v>110</v>
      </c>
      <c r="B12" s="100" t="s">
        <v>110</v>
      </c>
      <c r="C12" s="96"/>
      <c r="D12" s="74">
        <v>175174</v>
      </c>
      <c r="E12" s="102"/>
      <c r="F12" s="74">
        <v>80000</v>
      </c>
      <c r="G12" s="102"/>
      <c r="H12" s="74">
        <v>85000</v>
      </c>
      <c r="I12" s="102"/>
      <c r="J12" s="74">
        <v>22000000</v>
      </c>
      <c r="K12" s="102"/>
      <c r="L12" s="103">
        <f>+J12/H12*100</f>
        <v>25882.35294117647</v>
      </c>
    </row>
    <row r="13" spans="1:12" s="82" customFormat="1" ht="14.25" customHeight="1">
      <c r="A13" s="96"/>
      <c r="B13" s="96"/>
      <c r="C13" s="96"/>
      <c r="D13" s="104"/>
      <c r="E13" s="102"/>
      <c r="F13" s="104"/>
      <c r="G13" s="102"/>
      <c r="H13" s="104"/>
      <c r="I13" s="102"/>
      <c r="J13" s="104"/>
      <c r="K13" s="102"/>
      <c r="L13" s="98"/>
    </row>
    <row r="14" spans="1:12" s="82" customFormat="1" ht="14.25" customHeight="1">
      <c r="A14" s="96"/>
      <c r="B14" s="96"/>
      <c r="C14" s="96"/>
      <c r="D14" s="104"/>
      <c r="E14" s="102"/>
      <c r="F14" s="104"/>
      <c r="G14" s="102"/>
      <c r="H14" s="104"/>
      <c r="I14" s="102"/>
      <c r="J14" s="104"/>
      <c r="K14" s="102"/>
      <c r="L14" s="98"/>
    </row>
    <row r="15" spans="1:12" s="82" customFormat="1" ht="14.25" customHeight="1">
      <c r="A15" s="95">
        <v>12</v>
      </c>
      <c r="B15" s="95" t="s">
        <v>50</v>
      </c>
      <c r="C15" s="96"/>
      <c r="D15" s="97">
        <f>+D16+D17+D18</f>
        <v>175174</v>
      </c>
      <c r="E15" s="102"/>
      <c r="F15" s="97">
        <f>+F16+F17+F18</f>
        <v>80000</v>
      </c>
      <c r="G15" s="102"/>
      <c r="H15" s="97">
        <f>+H16+H17+H18</f>
        <v>85000</v>
      </c>
      <c r="I15" s="102"/>
      <c r="J15" s="97">
        <f>+J16+J17+J18</f>
        <v>22000000</v>
      </c>
      <c r="K15" s="102"/>
      <c r="L15" s="99">
        <f>+J15/H15*100</f>
        <v>25882.35294117647</v>
      </c>
    </row>
    <row r="16" spans="1:12" s="82" customFormat="1" ht="14.25" customHeight="1">
      <c r="A16" s="100">
        <v>120</v>
      </c>
      <c r="B16" s="100" t="s">
        <v>51</v>
      </c>
      <c r="C16" s="96"/>
      <c r="D16" s="74">
        <v>175174</v>
      </c>
      <c r="E16" s="102"/>
      <c r="F16" s="74">
        <v>80000</v>
      </c>
      <c r="G16" s="102"/>
      <c r="H16" s="74">
        <v>85000</v>
      </c>
      <c r="I16" s="102"/>
      <c r="J16" s="74">
        <v>3500000</v>
      </c>
      <c r="K16" s="102"/>
      <c r="L16" s="103">
        <f>+J16/H16*100</f>
        <v>4117.64705882353</v>
      </c>
    </row>
    <row r="17" spans="1:12" s="82" customFormat="1" ht="14.25" customHeight="1">
      <c r="A17" s="105">
        <v>121</v>
      </c>
      <c r="B17" s="100" t="s">
        <v>52</v>
      </c>
      <c r="C17" s="96"/>
      <c r="D17" s="74">
        <v>0</v>
      </c>
      <c r="E17" s="102"/>
      <c r="F17" s="74">
        <v>0</v>
      </c>
      <c r="G17" s="102"/>
      <c r="H17" s="74">
        <v>0</v>
      </c>
      <c r="I17" s="102"/>
      <c r="J17" s="74"/>
      <c r="K17" s="102"/>
      <c r="L17" s="103" t="e">
        <f>+J17/H17*100</f>
        <v>#DIV/0!</v>
      </c>
    </row>
    <row r="18" spans="1:12" s="82" customFormat="1" ht="14.25" customHeight="1">
      <c r="A18" s="105">
        <v>122</v>
      </c>
      <c r="B18" s="100" t="s">
        <v>53</v>
      </c>
      <c r="C18" s="96"/>
      <c r="D18" s="74">
        <v>0</v>
      </c>
      <c r="E18" s="102"/>
      <c r="F18" s="74">
        <v>0</v>
      </c>
      <c r="G18" s="102"/>
      <c r="H18" s="74">
        <v>0</v>
      </c>
      <c r="I18" s="102"/>
      <c r="J18" s="74">
        <v>18500000</v>
      </c>
      <c r="K18" s="102"/>
      <c r="L18" s="103" t="e">
        <f>+J18/H18*100</f>
        <v>#DIV/0!</v>
      </c>
    </row>
    <row r="19" spans="1:12" s="82" customFormat="1" ht="14.25" customHeight="1">
      <c r="A19" s="96"/>
      <c r="B19" s="96"/>
      <c r="C19" s="96"/>
      <c r="D19" s="104"/>
      <c r="E19" s="102"/>
      <c r="F19" s="104"/>
      <c r="G19" s="102"/>
      <c r="H19" s="104"/>
      <c r="I19" s="102"/>
      <c r="J19" s="104"/>
      <c r="K19" s="102"/>
      <c r="L19" s="98"/>
    </row>
    <row r="20" spans="1:12" s="82" customFormat="1" ht="14.25" customHeight="1">
      <c r="A20" s="96"/>
      <c r="B20" s="96"/>
      <c r="C20" s="96"/>
      <c r="D20" s="104"/>
      <c r="E20" s="102"/>
      <c r="F20" s="104"/>
      <c r="G20" s="102"/>
      <c r="H20" s="104"/>
      <c r="I20" s="102"/>
      <c r="J20" s="104"/>
      <c r="K20" s="102"/>
      <c r="L20" s="98"/>
    </row>
    <row r="21" spans="1:12" s="82" customFormat="1" ht="27" customHeight="1">
      <c r="A21" s="95">
        <v>27</v>
      </c>
      <c r="B21" s="106" t="s">
        <v>54</v>
      </c>
      <c r="C21" s="96"/>
      <c r="D21" s="97"/>
      <c r="E21" s="102"/>
      <c r="F21" s="97"/>
      <c r="G21" s="102"/>
      <c r="H21" s="97"/>
      <c r="I21" s="102"/>
      <c r="J21" s="97"/>
      <c r="K21" s="102"/>
      <c r="L21" s="99"/>
    </row>
    <row r="22" spans="1:12" s="82" customFormat="1" ht="14.25" customHeight="1">
      <c r="A22" s="100">
        <v>270</v>
      </c>
      <c r="B22" s="100" t="s">
        <v>55</v>
      </c>
      <c r="C22" s="96"/>
      <c r="D22" s="119">
        <v>5948338.39</v>
      </c>
      <c r="E22" s="102"/>
      <c r="F22" s="119">
        <v>5505000</v>
      </c>
      <c r="G22" s="102"/>
      <c r="H22" s="119">
        <v>5850000</v>
      </c>
      <c r="I22" s="102"/>
      <c r="J22" s="119">
        <v>5925000</v>
      </c>
      <c r="K22" s="102"/>
      <c r="L22" s="103">
        <f>+J22/H22*100</f>
        <v>101.28205128205127</v>
      </c>
    </row>
    <row r="23" spans="1:12" s="82" customFormat="1" ht="14.25" customHeight="1">
      <c r="A23" s="105">
        <v>271</v>
      </c>
      <c r="B23" s="100" t="s">
        <v>56</v>
      </c>
      <c r="C23" s="96"/>
      <c r="D23" s="119">
        <v>2547328.36</v>
      </c>
      <c r="E23" s="102"/>
      <c r="F23" s="119">
        <v>2650000</v>
      </c>
      <c r="G23" s="102"/>
      <c r="H23" s="119">
        <v>2700000</v>
      </c>
      <c r="I23" s="102"/>
      <c r="J23" s="119">
        <v>2761000</v>
      </c>
      <c r="K23" s="102"/>
      <c r="L23" s="103">
        <f aca="true" t="shared" si="0" ref="L23:L29">+J23/H23*100</f>
        <v>102.25925925925925</v>
      </c>
    </row>
    <row r="24" spans="1:12" s="82" customFormat="1" ht="14.25" customHeight="1">
      <c r="A24" s="105">
        <v>272</v>
      </c>
      <c r="B24" s="100" t="s">
        <v>57</v>
      </c>
      <c r="C24" s="96"/>
      <c r="D24" s="119">
        <v>5433479.2</v>
      </c>
      <c r="E24" s="102"/>
      <c r="F24" s="119">
        <v>5710000</v>
      </c>
      <c r="G24" s="102"/>
      <c r="H24" s="119">
        <v>6129000</v>
      </c>
      <c r="I24" s="102"/>
      <c r="J24" s="119">
        <v>6150000</v>
      </c>
      <c r="K24" s="102"/>
      <c r="L24" s="103">
        <f t="shared" si="0"/>
        <v>100.34263338228095</v>
      </c>
    </row>
    <row r="25" spans="1:12" s="82" customFormat="1" ht="14.25" customHeight="1">
      <c r="A25" s="105">
        <v>273</v>
      </c>
      <c r="B25" s="107" t="s">
        <v>58</v>
      </c>
      <c r="C25" s="108"/>
      <c r="D25" s="101">
        <v>369834</v>
      </c>
      <c r="E25" s="102"/>
      <c r="F25" s="101">
        <v>335000</v>
      </c>
      <c r="G25" s="102"/>
      <c r="H25" s="101">
        <f>+H26+H27+H28+H29</f>
        <v>426690</v>
      </c>
      <c r="I25" s="102"/>
      <c r="J25" s="101">
        <f>+J26+J27+J28+J29</f>
        <v>414000</v>
      </c>
      <c r="K25" s="102"/>
      <c r="L25" s="103">
        <f t="shared" si="0"/>
        <v>97.02594389369331</v>
      </c>
    </row>
    <row r="26" spans="1:12" s="110" customFormat="1" ht="14.25" customHeight="1">
      <c r="A26" s="105">
        <v>2730</v>
      </c>
      <c r="B26" s="109" t="s">
        <v>111</v>
      </c>
      <c r="C26" s="82"/>
      <c r="D26" s="120">
        <v>91494</v>
      </c>
      <c r="E26" s="102"/>
      <c r="F26" s="120">
        <v>95000</v>
      </c>
      <c r="G26" s="102"/>
      <c r="H26" s="120">
        <v>180000</v>
      </c>
      <c r="I26" s="102"/>
      <c r="J26" s="120">
        <v>135000</v>
      </c>
      <c r="K26" s="102"/>
      <c r="L26" s="103">
        <f t="shared" si="0"/>
        <v>75</v>
      </c>
    </row>
    <row r="27" spans="1:12" s="110" customFormat="1" ht="14.25" customHeight="1">
      <c r="A27" s="105">
        <v>2731</v>
      </c>
      <c r="B27" s="109" t="s">
        <v>112</v>
      </c>
      <c r="C27" s="82"/>
      <c r="D27" s="120">
        <v>0</v>
      </c>
      <c r="E27" s="102"/>
      <c r="F27" s="120">
        <v>0</v>
      </c>
      <c r="G27" s="102"/>
      <c r="H27" s="120">
        <v>0</v>
      </c>
      <c r="I27" s="102"/>
      <c r="J27" s="120">
        <v>0</v>
      </c>
      <c r="K27" s="102"/>
      <c r="L27" s="103" t="e">
        <f t="shared" si="0"/>
        <v>#DIV/0!</v>
      </c>
    </row>
    <row r="28" spans="1:12" s="110" customFormat="1" ht="14.25" customHeight="1">
      <c r="A28" s="105">
        <v>2732</v>
      </c>
      <c r="B28" s="109" t="s">
        <v>113</v>
      </c>
      <c r="C28" s="82"/>
      <c r="D28" s="120">
        <v>34740</v>
      </c>
      <c r="E28" s="102"/>
      <c r="F28" s="120">
        <v>47000</v>
      </c>
      <c r="G28" s="102"/>
      <c r="H28" s="120">
        <v>41690</v>
      </c>
      <c r="I28" s="102"/>
      <c r="J28" s="120">
        <v>44000</v>
      </c>
      <c r="K28" s="102"/>
      <c r="L28" s="103">
        <f t="shared" si="0"/>
        <v>105.54089709762533</v>
      </c>
    </row>
    <row r="29" spans="1:12" s="110" customFormat="1" ht="14.25" customHeight="1">
      <c r="A29" s="105">
        <v>2733</v>
      </c>
      <c r="B29" s="109" t="s">
        <v>114</v>
      </c>
      <c r="C29" s="82"/>
      <c r="D29" s="120">
        <v>243600</v>
      </c>
      <c r="E29" s="102"/>
      <c r="F29" s="120">
        <v>193000</v>
      </c>
      <c r="G29" s="102"/>
      <c r="H29" s="120">
        <v>205000</v>
      </c>
      <c r="I29" s="102"/>
      <c r="J29" s="120">
        <v>235000</v>
      </c>
      <c r="K29" s="102"/>
      <c r="L29" s="103">
        <f t="shared" si="0"/>
        <v>114.6341463414634</v>
      </c>
    </row>
    <row r="30" spans="1:12" s="82" customFormat="1" ht="14.25" customHeight="1">
      <c r="A30" s="96"/>
      <c r="B30" s="111"/>
      <c r="C30" s="96"/>
      <c r="D30" s="112"/>
      <c r="E30" s="102"/>
      <c r="F30" s="112"/>
      <c r="G30" s="102"/>
      <c r="H30" s="112"/>
      <c r="I30" s="102"/>
      <c r="J30" s="112"/>
      <c r="K30" s="102"/>
      <c r="L30" s="113"/>
    </row>
    <row r="31" spans="1:12" s="82" customFormat="1" ht="14.25" customHeight="1">
      <c r="A31" s="96"/>
      <c r="B31" s="96"/>
      <c r="C31" s="96"/>
      <c r="D31" s="104"/>
      <c r="E31" s="102"/>
      <c r="F31" s="104"/>
      <c r="G31" s="102"/>
      <c r="H31" s="104"/>
      <c r="I31" s="102"/>
      <c r="J31" s="104"/>
      <c r="K31" s="102"/>
      <c r="L31" s="98"/>
    </row>
    <row r="32" spans="1:12" s="82" customFormat="1" ht="14.25" customHeight="1">
      <c r="A32" s="95">
        <v>83</v>
      </c>
      <c r="B32" s="95" t="s">
        <v>59</v>
      </c>
      <c r="C32" s="96"/>
      <c r="D32" s="97"/>
      <c r="E32" s="102"/>
      <c r="F32" s="97"/>
      <c r="G32" s="102"/>
      <c r="H32" s="97"/>
      <c r="I32" s="102"/>
      <c r="J32" s="97"/>
      <c r="K32" s="102"/>
      <c r="L32" s="99"/>
    </row>
    <row r="33" spans="1:12" s="82" customFormat="1" ht="14.25" customHeight="1">
      <c r="A33" s="100">
        <v>830</v>
      </c>
      <c r="B33" s="107" t="s">
        <v>60</v>
      </c>
      <c r="D33" s="74">
        <v>34</v>
      </c>
      <c r="E33" s="114"/>
      <c r="F33" s="74">
        <v>34</v>
      </c>
      <c r="G33" s="114"/>
      <c r="H33" s="74">
        <v>34</v>
      </c>
      <c r="I33" s="114"/>
      <c r="J33" s="74">
        <v>34</v>
      </c>
      <c r="K33" s="114"/>
      <c r="L33" s="103">
        <f>+J33/H33*100</f>
        <v>100</v>
      </c>
    </row>
    <row r="34" spans="1:12" s="82" customFormat="1" ht="14.25" customHeight="1">
      <c r="A34" s="105">
        <v>831</v>
      </c>
      <c r="B34" s="109" t="s">
        <v>61</v>
      </c>
      <c r="D34" s="74">
        <v>1906335</v>
      </c>
      <c r="E34" s="80"/>
      <c r="F34" s="74">
        <v>1850000</v>
      </c>
      <c r="G34" s="80"/>
      <c r="H34" s="74">
        <v>1855000</v>
      </c>
      <c r="I34" s="80"/>
      <c r="J34" s="74">
        <v>1860000</v>
      </c>
      <c r="K34" s="80"/>
      <c r="L34" s="103">
        <f aca="true" t="shared" si="1" ref="L34:L66">+J34/H34*100</f>
        <v>100.26954177897574</v>
      </c>
    </row>
    <row r="35" spans="1:12" s="82" customFormat="1" ht="14.25" customHeight="1">
      <c r="A35" s="100">
        <v>832</v>
      </c>
      <c r="B35" s="115" t="s">
        <v>62</v>
      </c>
      <c r="D35" s="74">
        <v>41.83</v>
      </c>
      <c r="E35" s="114"/>
      <c r="F35" s="74">
        <v>42</v>
      </c>
      <c r="G35" s="114"/>
      <c r="H35" s="74">
        <v>42</v>
      </c>
      <c r="I35" s="114"/>
      <c r="J35" s="74">
        <v>41</v>
      </c>
      <c r="K35" s="114"/>
      <c r="L35" s="103">
        <f t="shared" si="1"/>
        <v>97.61904761904762</v>
      </c>
    </row>
    <row r="36" spans="1:12" s="82" customFormat="1" ht="14.25" customHeight="1">
      <c r="A36" s="105">
        <v>833</v>
      </c>
      <c r="B36" s="107" t="s">
        <v>63</v>
      </c>
      <c r="D36" s="74">
        <v>13.3</v>
      </c>
      <c r="E36" s="114"/>
      <c r="F36" s="74">
        <v>11</v>
      </c>
      <c r="G36" s="114"/>
      <c r="H36" s="74">
        <v>13</v>
      </c>
      <c r="I36" s="114"/>
      <c r="J36" s="74">
        <v>13</v>
      </c>
      <c r="K36" s="114"/>
      <c r="L36" s="103">
        <f t="shared" si="1"/>
        <v>100</v>
      </c>
    </row>
    <row r="37" spans="1:12" s="108" customFormat="1" ht="14.25" customHeight="1">
      <c r="A37" s="100">
        <v>834</v>
      </c>
      <c r="B37" s="107" t="s">
        <v>64</v>
      </c>
      <c r="C37" s="82"/>
      <c r="D37" s="101">
        <v>3705747</v>
      </c>
      <c r="E37" s="114"/>
      <c r="F37" s="101">
        <v>3641500</v>
      </c>
      <c r="G37" s="114"/>
      <c r="H37" s="101">
        <f>+H38+H39+H40+H41</f>
        <v>3711650</v>
      </c>
      <c r="I37" s="114"/>
      <c r="J37" s="101">
        <f>+J38+J39+J40+J41</f>
        <v>3736700</v>
      </c>
      <c r="K37" s="114"/>
      <c r="L37" s="103">
        <f t="shared" si="1"/>
        <v>100.67490199776378</v>
      </c>
    </row>
    <row r="38" spans="1:12" s="82" customFormat="1" ht="14.25" customHeight="1">
      <c r="A38" s="105">
        <v>8340</v>
      </c>
      <c r="B38" s="109" t="s">
        <v>115</v>
      </c>
      <c r="D38" s="74">
        <v>3049035</v>
      </c>
      <c r="E38" s="114"/>
      <c r="F38" s="74">
        <v>2980000</v>
      </c>
      <c r="G38" s="114"/>
      <c r="H38" s="74">
        <v>3050000</v>
      </c>
      <c r="I38" s="114"/>
      <c r="J38" s="74">
        <v>3070000</v>
      </c>
      <c r="K38" s="116"/>
      <c r="L38" s="103">
        <f t="shared" si="1"/>
        <v>100.65573770491802</v>
      </c>
    </row>
    <row r="39" spans="1:12" s="82" customFormat="1" ht="14.25" customHeight="1">
      <c r="A39" s="100">
        <v>8341</v>
      </c>
      <c r="B39" s="109" t="s">
        <v>116</v>
      </c>
      <c r="D39" s="74">
        <v>655332</v>
      </c>
      <c r="E39" s="114"/>
      <c r="F39" s="74">
        <v>660000</v>
      </c>
      <c r="G39" s="114"/>
      <c r="H39" s="74">
        <v>660000</v>
      </c>
      <c r="I39" s="114"/>
      <c r="J39" s="74">
        <v>665000</v>
      </c>
      <c r="K39" s="116"/>
      <c r="L39" s="103">
        <f t="shared" si="1"/>
        <v>100.75757575757575</v>
      </c>
    </row>
    <row r="40" spans="1:12" s="82" customFormat="1" ht="14.25" customHeight="1">
      <c r="A40" s="105">
        <v>8342</v>
      </c>
      <c r="B40" s="109" t="s">
        <v>117</v>
      </c>
      <c r="D40" s="74">
        <v>1380</v>
      </c>
      <c r="E40" s="114"/>
      <c r="F40" s="74">
        <v>1500</v>
      </c>
      <c r="G40" s="114"/>
      <c r="H40" s="74">
        <v>1650</v>
      </c>
      <c r="I40" s="114"/>
      <c r="J40" s="74">
        <v>1700</v>
      </c>
      <c r="K40" s="116"/>
      <c r="L40" s="103">
        <f t="shared" si="1"/>
        <v>103.03030303030303</v>
      </c>
    </row>
    <row r="41" spans="1:12" s="82" customFormat="1" ht="14.25" customHeight="1">
      <c r="A41" s="100">
        <v>8343</v>
      </c>
      <c r="B41" s="109" t="s">
        <v>118</v>
      </c>
      <c r="D41" s="74">
        <v>0</v>
      </c>
      <c r="E41" s="114"/>
      <c r="F41" s="74">
        <v>0</v>
      </c>
      <c r="G41" s="114"/>
      <c r="H41" s="74">
        <v>0</v>
      </c>
      <c r="I41" s="114"/>
      <c r="J41" s="74">
        <v>0</v>
      </c>
      <c r="K41" s="116"/>
      <c r="L41" s="103" t="e">
        <f t="shared" si="1"/>
        <v>#DIV/0!</v>
      </c>
    </row>
    <row r="42" spans="1:12" s="108" customFormat="1" ht="14.25" customHeight="1">
      <c r="A42" s="105">
        <v>835</v>
      </c>
      <c r="B42" s="107" t="s">
        <v>65</v>
      </c>
      <c r="C42" s="82"/>
      <c r="D42" s="101">
        <v>567707</v>
      </c>
      <c r="E42" s="114"/>
      <c r="F42" s="101">
        <v>605480</v>
      </c>
      <c r="G42" s="114"/>
      <c r="H42" s="101">
        <f>+H43+H44+H45</f>
        <v>635680</v>
      </c>
      <c r="I42" s="114"/>
      <c r="J42" s="101">
        <f>+J43+J44+J45</f>
        <v>643750</v>
      </c>
      <c r="K42" s="114"/>
      <c r="L42" s="103">
        <f t="shared" si="1"/>
        <v>101.26950667002265</v>
      </c>
    </row>
    <row r="43" spans="1:12" s="82" customFormat="1" ht="14.25" customHeight="1">
      <c r="A43" s="100">
        <v>8350</v>
      </c>
      <c r="B43" s="109" t="s">
        <v>119</v>
      </c>
      <c r="D43" s="74">
        <v>3484</v>
      </c>
      <c r="E43" s="114"/>
      <c r="F43" s="74">
        <v>3480</v>
      </c>
      <c r="G43" s="114"/>
      <c r="H43" s="74">
        <v>3180</v>
      </c>
      <c r="I43" s="114"/>
      <c r="J43" s="74">
        <v>3250</v>
      </c>
      <c r="K43" s="114"/>
      <c r="L43" s="103">
        <f t="shared" si="1"/>
        <v>102.20125786163523</v>
      </c>
    </row>
    <row r="44" spans="1:12" s="82" customFormat="1" ht="14.25" customHeight="1">
      <c r="A44" s="105">
        <v>8351</v>
      </c>
      <c r="B44" s="109" t="s">
        <v>120</v>
      </c>
      <c r="D44" s="74">
        <v>564223</v>
      </c>
      <c r="E44" s="114"/>
      <c r="F44" s="74">
        <v>565000</v>
      </c>
      <c r="G44" s="114"/>
      <c r="H44" s="74">
        <v>598000</v>
      </c>
      <c r="I44" s="114"/>
      <c r="J44" s="74">
        <v>605000</v>
      </c>
      <c r="K44" s="114"/>
      <c r="L44" s="103">
        <f t="shared" si="1"/>
        <v>101.17056856187293</v>
      </c>
    </row>
    <row r="45" spans="1:12" s="82" customFormat="1" ht="14.25" customHeight="1">
      <c r="A45" s="100">
        <v>8352</v>
      </c>
      <c r="B45" s="109" t="s">
        <v>121</v>
      </c>
      <c r="D45" s="74">
        <v>0</v>
      </c>
      <c r="E45" s="114"/>
      <c r="F45" s="74">
        <v>37000</v>
      </c>
      <c r="G45" s="114"/>
      <c r="H45" s="74">
        <v>34500</v>
      </c>
      <c r="I45" s="114"/>
      <c r="J45" s="74">
        <v>35500</v>
      </c>
      <c r="K45" s="114"/>
      <c r="L45" s="103">
        <f t="shared" si="1"/>
        <v>102.89855072463767</v>
      </c>
    </row>
    <row r="46" spans="1:12" s="108" customFormat="1" ht="14.25" customHeight="1">
      <c r="A46" s="105">
        <v>836</v>
      </c>
      <c r="B46" s="107" t="s">
        <v>66</v>
      </c>
      <c r="C46" s="82"/>
      <c r="D46" s="101">
        <v>7060</v>
      </c>
      <c r="E46" s="114"/>
      <c r="F46" s="101">
        <v>7275</v>
      </c>
      <c r="G46" s="114"/>
      <c r="H46" s="101">
        <f>+H47+H48+H49+H50+H51+H52+H53+H54</f>
        <v>7283</v>
      </c>
      <c r="I46" s="114"/>
      <c r="J46" s="101">
        <f>+J47+J48+J49+J50+J51+J52+J53+J54</f>
        <v>7148</v>
      </c>
      <c r="K46" s="114"/>
      <c r="L46" s="103">
        <f t="shared" si="1"/>
        <v>98.14636825484003</v>
      </c>
    </row>
    <row r="47" spans="1:12" s="82" customFormat="1" ht="14.25" customHeight="1">
      <c r="A47" s="100">
        <v>8360</v>
      </c>
      <c r="B47" s="109" t="s">
        <v>122</v>
      </c>
      <c r="D47" s="74">
        <v>5978</v>
      </c>
      <c r="E47" s="114"/>
      <c r="F47" s="74">
        <v>6155</v>
      </c>
      <c r="G47" s="114"/>
      <c r="H47" s="74">
        <v>6155</v>
      </c>
      <c r="I47" s="114"/>
      <c r="J47" s="74">
        <v>6000</v>
      </c>
      <c r="K47" s="114"/>
      <c r="L47" s="103">
        <f t="shared" si="1"/>
        <v>97.4817221770918</v>
      </c>
    </row>
    <row r="48" spans="1:12" s="82" customFormat="1" ht="14.25" customHeight="1">
      <c r="A48" s="105">
        <v>8361</v>
      </c>
      <c r="B48" s="109" t="s">
        <v>123</v>
      </c>
      <c r="D48" s="74">
        <v>590</v>
      </c>
      <c r="E48" s="114"/>
      <c r="F48" s="74">
        <v>600</v>
      </c>
      <c r="G48" s="114"/>
      <c r="H48" s="74">
        <v>600</v>
      </c>
      <c r="I48" s="114"/>
      <c r="J48" s="74">
        <v>605</v>
      </c>
      <c r="K48" s="114"/>
      <c r="L48" s="103">
        <f t="shared" si="1"/>
        <v>100.83333333333333</v>
      </c>
    </row>
    <row r="49" spans="1:12" s="82" customFormat="1" ht="14.25" customHeight="1">
      <c r="A49" s="100">
        <v>8362</v>
      </c>
      <c r="B49" s="109" t="s">
        <v>124</v>
      </c>
      <c r="D49" s="74">
        <v>130</v>
      </c>
      <c r="E49" s="114"/>
      <c r="F49" s="74">
        <v>135</v>
      </c>
      <c r="G49" s="114"/>
      <c r="H49" s="74">
        <v>138</v>
      </c>
      <c r="I49" s="114"/>
      <c r="J49" s="74">
        <v>145</v>
      </c>
      <c r="K49" s="114"/>
      <c r="L49" s="103">
        <f t="shared" si="1"/>
        <v>105.07246376811594</v>
      </c>
    </row>
    <row r="50" spans="1:12" s="82" customFormat="1" ht="14.25" customHeight="1">
      <c r="A50" s="105">
        <v>8363</v>
      </c>
      <c r="B50" s="109" t="s">
        <v>125</v>
      </c>
      <c r="D50" s="74">
        <v>0</v>
      </c>
      <c r="E50" s="114"/>
      <c r="F50" s="74">
        <v>0</v>
      </c>
      <c r="G50" s="114"/>
      <c r="H50" s="74">
        <v>0</v>
      </c>
      <c r="I50" s="114"/>
      <c r="J50" s="74">
        <v>0</v>
      </c>
      <c r="K50" s="114"/>
      <c r="L50" s="103" t="e">
        <f t="shared" si="1"/>
        <v>#DIV/0!</v>
      </c>
    </row>
    <row r="51" spans="1:12" s="82" customFormat="1" ht="14.25" customHeight="1">
      <c r="A51" s="100">
        <v>8364</v>
      </c>
      <c r="B51" s="109" t="s">
        <v>126</v>
      </c>
      <c r="D51" s="74">
        <v>142</v>
      </c>
      <c r="E51" s="114"/>
      <c r="F51" s="74">
        <v>155</v>
      </c>
      <c r="G51" s="114"/>
      <c r="H51" s="74">
        <v>155</v>
      </c>
      <c r="I51" s="114"/>
      <c r="J51" s="74">
        <v>160</v>
      </c>
      <c r="K51" s="114"/>
      <c r="L51" s="103">
        <f t="shared" si="1"/>
        <v>103.2258064516129</v>
      </c>
    </row>
    <row r="52" spans="1:12" s="82" customFormat="1" ht="14.25" customHeight="1">
      <c r="A52" s="105">
        <v>8365</v>
      </c>
      <c r="B52" s="109" t="s">
        <v>127</v>
      </c>
      <c r="D52" s="74">
        <v>220</v>
      </c>
      <c r="E52" s="114"/>
      <c r="F52" s="74">
        <v>230</v>
      </c>
      <c r="G52" s="114"/>
      <c r="H52" s="74">
        <v>235</v>
      </c>
      <c r="I52" s="114"/>
      <c r="J52" s="74">
        <v>238</v>
      </c>
      <c r="K52" s="114"/>
      <c r="L52" s="103">
        <f t="shared" si="1"/>
        <v>101.27659574468085</v>
      </c>
    </row>
    <row r="53" spans="1:12" s="82" customFormat="1" ht="14.25" customHeight="1">
      <c r="A53" s="100">
        <v>8366</v>
      </c>
      <c r="B53" s="109" t="s">
        <v>128</v>
      </c>
      <c r="D53" s="74">
        <v>0</v>
      </c>
      <c r="E53" s="114"/>
      <c r="F53" s="74">
        <v>0</v>
      </c>
      <c r="G53" s="114"/>
      <c r="H53" s="74">
        <v>0</v>
      </c>
      <c r="I53" s="114"/>
      <c r="J53" s="74">
        <v>0</v>
      </c>
      <c r="K53" s="114"/>
      <c r="L53" s="103" t="e">
        <f t="shared" si="1"/>
        <v>#DIV/0!</v>
      </c>
    </row>
    <row r="54" spans="1:12" s="82" customFormat="1" ht="14.25" customHeight="1">
      <c r="A54" s="105">
        <v>8367</v>
      </c>
      <c r="B54" s="109" t="s">
        <v>129</v>
      </c>
      <c r="D54" s="74">
        <v>0</v>
      </c>
      <c r="E54" s="114"/>
      <c r="F54" s="74">
        <v>0</v>
      </c>
      <c r="G54" s="114"/>
      <c r="H54" s="74">
        <v>0</v>
      </c>
      <c r="I54" s="114"/>
      <c r="J54" s="74">
        <v>0</v>
      </c>
      <c r="K54" s="114"/>
      <c r="L54" s="103" t="e">
        <f t="shared" si="1"/>
        <v>#DIV/0!</v>
      </c>
    </row>
    <row r="55" spans="1:12" s="108" customFormat="1" ht="14.25" customHeight="1">
      <c r="A55" s="100">
        <v>837</v>
      </c>
      <c r="B55" s="81" t="s">
        <v>107</v>
      </c>
      <c r="C55" s="110"/>
      <c r="D55" s="101">
        <v>6377</v>
      </c>
      <c r="E55" s="114"/>
      <c r="F55" s="101">
        <v>6285</v>
      </c>
      <c r="G55" s="114"/>
      <c r="H55" s="101">
        <f>+H56+H57+H58+H59</f>
        <v>6403</v>
      </c>
      <c r="I55" s="114"/>
      <c r="J55" s="101">
        <f>+J56+J57+J58+J59</f>
        <v>6475</v>
      </c>
      <c r="K55" s="114"/>
      <c r="L55" s="103">
        <f t="shared" si="1"/>
        <v>101.12447290332656</v>
      </c>
    </row>
    <row r="56" spans="1:12" s="82" customFormat="1" ht="14.25" customHeight="1">
      <c r="A56" s="105">
        <v>8370</v>
      </c>
      <c r="B56" s="109" t="s">
        <v>115</v>
      </c>
      <c r="C56" s="110"/>
      <c r="D56" s="74">
        <v>5116</v>
      </c>
      <c r="E56" s="114"/>
      <c r="F56" s="74">
        <v>5100</v>
      </c>
      <c r="G56" s="114"/>
      <c r="H56" s="74">
        <v>5200</v>
      </c>
      <c r="I56" s="114"/>
      <c r="J56" s="74">
        <v>5250</v>
      </c>
      <c r="K56" s="114"/>
      <c r="L56" s="103">
        <f t="shared" si="1"/>
        <v>100.96153846153845</v>
      </c>
    </row>
    <row r="57" spans="1:12" s="82" customFormat="1" ht="14.25" customHeight="1">
      <c r="A57" s="100">
        <v>8371</v>
      </c>
      <c r="B57" s="109" t="s">
        <v>116</v>
      </c>
      <c r="C57" s="110"/>
      <c r="D57" s="74">
        <v>1261</v>
      </c>
      <c r="E57" s="114"/>
      <c r="F57" s="74">
        <v>1180</v>
      </c>
      <c r="G57" s="114"/>
      <c r="H57" s="74">
        <v>1200</v>
      </c>
      <c r="I57" s="114"/>
      <c r="J57" s="74">
        <v>1220</v>
      </c>
      <c r="K57" s="114"/>
      <c r="L57" s="103">
        <f t="shared" si="1"/>
        <v>101.66666666666666</v>
      </c>
    </row>
    <row r="58" spans="1:12" s="82" customFormat="1" ht="14.25" customHeight="1">
      <c r="A58" s="105">
        <v>8372</v>
      </c>
      <c r="B58" s="109" t="s">
        <v>117</v>
      </c>
      <c r="C58" s="110"/>
      <c r="D58" s="74">
        <v>0</v>
      </c>
      <c r="E58" s="114"/>
      <c r="F58" s="74">
        <v>5</v>
      </c>
      <c r="G58" s="114"/>
      <c r="H58" s="74">
        <v>3</v>
      </c>
      <c r="I58" s="114"/>
      <c r="J58" s="74">
        <v>5</v>
      </c>
      <c r="K58" s="114"/>
      <c r="L58" s="103">
        <f t="shared" si="1"/>
        <v>166.66666666666669</v>
      </c>
    </row>
    <row r="59" spans="1:12" s="82" customFormat="1" ht="14.25" customHeight="1">
      <c r="A59" s="100">
        <v>8373</v>
      </c>
      <c r="B59" s="109" t="s">
        <v>118</v>
      </c>
      <c r="C59" s="110"/>
      <c r="D59" s="74">
        <v>0</v>
      </c>
      <c r="E59" s="114"/>
      <c r="F59" s="74">
        <v>0</v>
      </c>
      <c r="G59" s="114"/>
      <c r="H59" s="74">
        <v>0</v>
      </c>
      <c r="I59" s="114"/>
      <c r="J59" s="74">
        <v>0</v>
      </c>
      <c r="K59" s="114"/>
      <c r="L59" s="103" t="e">
        <f t="shared" si="1"/>
        <v>#DIV/0!</v>
      </c>
    </row>
    <row r="60" spans="1:12" s="82" customFormat="1" ht="14.25" customHeight="1">
      <c r="A60" s="105">
        <v>838</v>
      </c>
      <c r="B60" s="117" t="s">
        <v>108</v>
      </c>
      <c r="C60" s="110"/>
      <c r="D60" s="101">
        <v>25248</v>
      </c>
      <c r="E60" s="114"/>
      <c r="F60" s="101">
        <v>20240</v>
      </c>
      <c r="G60" s="114"/>
      <c r="H60" s="101">
        <f>+H61+H62+H63+H64</f>
        <v>20435</v>
      </c>
      <c r="I60" s="114"/>
      <c r="J60" s="101">
        <f>+J61+J62+J63+J64</f>
        <v>21738</v>
      </c>
      <c r="K60" s="114"/>
      <c r="L60" s="103">
        <f t="shared" si="1"/>
        <v>106.37631514558356</v>
      </c>
    </row>
    <row r="61" spans="1:12" s="82" customFormat="1" ht="14.25" customHeight="1">
      <c r="A61" s="100">
        <v>8380</v>
      </c>
      <c r="B61" s="109" t="s">
        <v>115</v>
      </c>
      <c r="C61" s="110"/>
      <c r="D61" s="74">
        <v>13362</v>
      </c>
      <c r="E61" s="114"/>
      <c r="F61" s="74">
        <v>12800</v>
      </c>
      <c r="G61" s="114"/>
      <c r="H61" s="74">
        <v>13000</v>
      </c>
      <c r="I61" s="114"/>
      <c r="J61" s="74">
        <v>13200</v>
      </c>
      <c r="K61" s="114"/>
      <c r="L61" s="103">
        <f t="shared" si="1"/>
        <v>101.53846153846153</v>
      </c>
    </row>
    <row r="62" spans="1:12" s="82" customFormat="1" ht="14.25" customHeight="1">
      <c r="A62" s="105">
        <v>8381</v>
      </c>
      <c r="B62" s="109" t="s">
        <v>116</v>
      </c>
      <c r="C62" s="110"/>
      <c r="D62" s="74">
        <v>11855</v>
      </c>
      <c r="E62" s="114"/>
      <c r="F62" s="74">
        <v>7400</v>
      </c>
      <c r="G62" s="114"/>
      <c r="H62" s="74">
        <v>7400</v>
      </c>
      <c r="I62" s="114"/>
      <c r="J62" s="74">
        <v>8500</v>
      </c>
      <c r="K62" s="114"/>
      <c r="L62" s="103">
        <f t="shared" si="1"/>
        <v>114.86486486486487</v>
      </c>
    </row>
    <row r="63" spans="1:12" s="82" customFormat="1" ht="14.25" customHeight="1">
      <c r="A63" s="100">
        <v>8382</v>
      </c>
      <c r="B63" s="109" t="s">
        <v>117</v>
      </c>
      <c r="C63" s="110"/>
      <c r="D63" s="74">
        <v>31</v>
      </c>
      <c r="E63" s="114"/>
      <c r="F63" s="74">
        <v>40</v>
      </c>
      <c r="G63" s="114"/>
      <c r="H63" s="74">
        <v>35</v>
      </c>
      <c r="I63" s="114"/>
      <c r="J63" s="74">
        <v>38</v>
      </c>
      <c r="K63" s="114"/>
      <c r="L63" s="103">
        <f t="shared" si="1"/>
        <v>108.57142857142857</v>
      </c>
    </row>
    <row r="64" spans="1:12" s="82" customFormat="1" ht="14.25" customHeight="1">
      <c r="A64" s="105">
        <v>8383</v>
      </c>
      <c r="B64" s="109" t="s">
        <v>118</v>
      </c>
      <c r="C64" s="110"/>
      <c r="D64" s="74">
        <v>0</v>
      </c>
      <c r="E64" s="114"/>
      <c r="F64" s="74">
        <v>0</v>
      </c>
      <c r="G64" s="114"/>
      <c r="H64" s="74">
        <v>0</v>
      </c>
      <c r="I64" s="114"/>
      <c r="J64" s="74">
        <v>0</v>
      </c>
      <c r="K64" s="114"/>
      <c r="L64" s="103" t="e">
        <f t="shared" si="1"/>
        <v>#DIV/0!</v>
      </c>
    </row>
    <row r="65" spans="1:12" s="82" customFormat="1" ht="14.25" customHeight="1">
      <c r="A65" s="100">
        <v>839</v>
      </c>
      <c r="B65" s="115" t="s">
        <v>130</v>
      </c>
      <c r="C65" s="110"/>
      <c r="D65" s="74">
        <v>3524</v>
      </c>
      <c r="E65" s="114"/>
      <c r="F65" s="74">
        <v>3400</v>
      </c>
      <c r="G65" s="114"/>
      <c r="H65" s="74">
        <v>3500</v>
      </c>
      <c r="I65" s="114"/>
      <c r="J65" s="74">
        <v>3550</v>
      </c>
      <c r="K65" s="114"/>
      <c r="L65" s="103">
        <f t="shared" si="1"/>
        <v>101.42857142857142</v>
      </c>
    </row>
    <row r="66" spans="1:12" s="82" customFormat="1" ht="14.25" customHeight="1">
      <c r="A66" s="105">
        <v>840</v>
      </c>
      <c r="B66" s="115" t="s">
        <v>131</v>
      </c>
      <c r="C66" s="110"/>
      <c r="D66" s="74">
        <v>1785</v>
      </c>
      <c r="E66" s="114"/>
      <c r="F66" s="74">
        <v>1720</v>
      </c>
      <c r="G66" s="114"/>
      <c r="H66" s="74">
        <v>1750</v>
      </c>
      <c r="I66" s="114"/>
      <c r="J66" s="74">
        <v>1800</v>
      </c>
      <c r="K66" s="114"/>
      <c r="L66" s="103">
        <f t="shared" si="1"/>
        <v>102.85714285714285</v>
      </c>
    </row>
    <row r="67" spans="2:12" s="82" customFormat="1" ht="12" customHeight="1">
      <c r="B67" s="81"/>
      <c r="D67" s="104"/>
      <c r="E67" s="114"/>
      <c r="F67" s="84"/>
      <c r="G67" s="80"/>
      <c r="H67" s="98"/>
      <c r="I67" s="80"/>
      <c r="J67" s="98"/>
      <c r="K67" s="80"/>
      <c r="L67" s="98"/>
    </row>
    <row r="68" spans="4:12" s="82" customFormat="1" ht="12" customHeight="1">
      <c r="D68" s="104"/>
      <c r="E68" s="114"/>
      <c r="F68" s="84"/>
      <c r="G68" s="80"/>
      <c r="H68" s="98"/>
      <c r="I68" s="80"/>
      <c r="J68" s="98"/>
      <c r="K68" s="80"/>
      <c r="L68" s="98"/>
    </row>
    <row r="69" spans="4:18" ht="12" customHeight="1">
      <c r="D69" s="104"/>
      <c r="G69" s="80"/>
      <c r="H69" s="80"/>
      <c r="I69" s="80"/>
      <c r="J69" s="80"/>
      <c r="K69" s="80"/>
      <c r="L69" s="98"/>
      <c r="M69" s="82"/>
      <c r="N69" s="82"/>
      <c r="O69" s="82"/>
      <c r="P69" s="82"/>
      <c r="Q69" s="82"/>
      <c r="R69" s="82"/>
    </row>
    <row r="70" ht="12" customHeight="1">
      <c r="D70" s="104"/>
    </row>
    <row r="71" spans="3:4" ht="12" customHeight="1">
      <c r="C71" s="81"/>
      <c r="D71" s="118"/>
    </row>
    <row r="72" ht="12" customHeight="1">
      <c r="D72" s="104"/>
    </row>
    <row r="73" ht="12" customHeight="1">
      <c r="D73" s="104"/>
    </row>
    <row r="74" ht="12" customHeight="1">
      <c r="D74" s="104"/>
    </row>
    <row r="75" ht="12" customHeight="1">
      <c r="D75" s="104"/>
    </row>
    <row r="76" ht="12" customHeight="1">
      <c r="D76" s="104"/>
    </row>
    <row r="77" ht="12" customHeight="1">
      <c r="D77" s="104"/>
    </row>
    <row r="78" ht="12" customHeight="1">
      <c r="D78" s="104"/>
    </row>
    <row r="79" ht="12" customHeight="1">
      <c r="D79" s="104"/>
    </row>
    <row r="80" ht="12" customHeight="1">
      <c r="D80" s="104"/>
    </row>
    <row r="81" ht="12" customHeight="1">
      <c r="D81" s="104"/>
    </row>
    <row r="82" ht="12" customHeight="1">
      <c r="D82" s="104"/>
    </row>
    <row r="83" ht="12" customHeight="1">
      <c r="D83" s="104"/>
    </row>
    <row r="84" ht="12" customHeight="1">
      <c r="D84" s="104"/>
    </row>
    <row r="85" ht="12" customHeight="1">
      <c r="D85" s="104"/>
    </row>
    <row r="86" ht="12" customHeight="1">
      <c r="D86" s="104"/>
    </row>
    <row r="87" ht="12" customHeight="1">
      <c r="D87" s="104"/>
    </row>
    <row r="88" ht="12" customHeight="1">
      <c r="D88" s="104"/>
    </row>
    <row r="89" ht="12" customHeight="1">
      <c r="D89" s="104"/>
    </row>
    <row r="90" ht="12" customHeight="1">
      <c r="D90" s="104"/>
    </row>
    <row r="91" ht="12" customHeight="1">
      <c r="D91" s="104"/>
    </row>
    <row r="92" ht="12" customHeight="1">
      <c r="D92" s="104"/>
    </row>
    <row r="93" ht="12" customHeight="1">
      <c r="D93" s="104"/>
    </row>
    <row r="94" ht="12" customHeight="1">
      <c r="D94" s="104"/>
    </row>
    <row r="95" ht="12" customHeight="1">
      <c r="D95" s="104"/>
    </row>
    <row r="96" ht="12" customHeight="1">
      <c r="D96" s="104"/>
    </row>
    <row r="97" ht="12" customHeight="1">
      <c r="D97" s="104"/>
    </row>
    <row r="98" ht="12" customHeight="1">
      <c r="D98" s="104"/>
    </row>
    <row r="99" ht="12" customHeight="1">
      <c r="D99" s="104"/>
    </row>
    <row r="100" ht="12" customHeight="1">
      <c r="D100" s="104"/>
    </row>
    <row r="101" ht="12" customHeight="1">
      <c r="D101" s="104"/>
    </row>
    <row r="102" ht="12" customHeight="1">
      <c r="D102" s="104"/>
    </row>
    <row r="103" ht="12" customHeight="1">
      <c r="D103" s="104"/>
    </row>
    <row r="104" ht="12" customHeight="1">
      <c r="D104" s="104"/>
    </row>
    <row r="105" ht="12" customHeight="1">
      <c r="D105" s="104"/>
    </row>
    <row r="106" ht="12" customHeight="1">
      <c r="D106" s="104"/>
    </row>
    <row r="107" ht="12" customHeight="1">
      <c r="D107" s="104"/>
    </row>
    <row r="108" ht="12" customHeight="1">
      <c r="D108" s="104"/>
    </row>
    <row r="109" ht="12" customHeight="1">
      <c r="D109" s="104"/>
    </row>
    <row r="110" ht="12" customHeight="1">
      <c r="D110" s="104"/>
    </row>
    <row r="111" ht="12" customHeight="1">
      <c r="D111" s="104"/>
    </row>
    <row r="112" ht="12" customHeight="1">
      <c r="D112" s="104"/>
    </row>
    <row r="113" ht="12" customHeight="1">
      <c r="D113" s="104"/>
    </row>
    <row r="114" ht="12" customHeight="1">
      <c r="D114" s="104"/>
    </row>
    <row r="115" ht="12" customHeight="1">
      <c r="D115" s="104"/>
    </row>
    <row r="116" ht="12" customHeight="1">
      <c r="D116" s="104"/>
    </row>
    <row r="117" ht="12" customHeight="1">
      <c r="D117" s="104"/>
    </row>
    <row r="118" ht="12" customHeight="1">
      <c r="D118" s="104"/>
    </row>
    <row r="119" ht="12" customHeight="1">
      <c r="D119" s="104"/>
    </row>
    <row r="120" ht="12" customHeight="1">
      <c r="D120" s="104"/>
    </row>
    <row r="121" ht="12" customHeight="1">
      <c r="D121" s="104"/>
    </row>
    <row r="122" ht="12" customHeight="1">
      <c r="D122" s="104"/>
    </row>
    <row r="123" ht="12" customHeight="1">
      <c r="D123" s="104"/>
    </row>
    <row r="124" ht="12" customHeight="1">
      <c r="D124" s="104"/>
    </row>
    <row r="125" ht="12" customHeight="1">
      <c r="D125" s="104"/>
    </row>
    <row r="126" ht="12" customHeight="1">
      <c r="D126" s="104"/>
    </row>
    <row r="127" ht="12" customHeight="1">
      <c r="D127" s="104"/>
    </row>
    <row r="128" ht="12" customHeight="1">
      <c r="D128" s="104"/>
    </row>
    <row r="129" ht="12" customHeight="1">
      <c r="D129" s="104"/>
    </row>
    <row r="130" ht="12" customHeight="1">
      <c r="D130" s="104"/>
    </row>
    <row r="131" ht="12" customHeight="1">
      <c r="D131" s="104"/>
    </row>
    <row r="132" ht="12" customHeight="1">
      <c r="D132" s="104"/>
    </row>
    <row r="133" ht="12" customHeight="1">
      <c r="D133" s="104"/>
    </row>
    <row r="134" ht="12" customHeight="1">
      <c r="D134" s="104"/>
    </row>
    <row r="135" ht="12" customHeight="1">
      <c r="D135" s="104"/>
    </row>
    <row r="136" ht="12" customHeight="1">
      <c r="D136" s="104"/>
    </row>
    <row r="137" ht="12" customHeight="1">
      <c r="D137" s="104"/>
    </row>
    <row r="138" ht="12" customHeight="1">
      <c r="D138" s="104"/>
    </row>
    <row r="139" ht="12" customHeight="1">
      <c r="D139" s="104"/>
    </row>
    <row r="140" ht="12" customHeight="1">
      <c r="D140" s="104"/>
    </row>
    <row r="141" ht="12" customHeight="1">
      <c r="D141" s="104"/>
    </row>
    <row r="142" ht="12" customHeight="1">
      <c r="D142" s="104"/>
    </row>
    <row r="143" ht="12" customHeight="1">
      <c r="D143" s="104"/>
    </row>
    <row r="144" ht="12" customHeight="1">
      <c r="D144" s="104"/>
    </row>
    <row r="145" ht="12" customHeight="1">
      <c r="D145" s="104"/>
    </row>
    <row r="146" ht="12" customHeight="1">
      <c r="D146" s="104"/>
    </row>
    <row r="147" ht="12" customHeight="1">
      <c r="D147" s="104"/>
    </row>
    <row r="148" ht="12" customHeight="1">
      <c r="D148" s="104"/>
    </row>
    <row r="149" ht="12" customHeight="1">
      <c r="D149" s="104"/>
    </row>
    <row r="150" ht="12" customHeight="1">
      <c r="D150" s="104"/>
    </row>
    <row r="151" ht="12" customHeight="1">
      <c r="D151" s="104"/>
    </row>
    <row r="152" ht="12" customHeight="1">
      <c r="D152" s="104"/>
    </row>
    <row r="153" ht="12" customHeight="1">
      <c r="D153" s="104"/>
    </row>
    <row r="154" ht="12" customHeight="1">
      <c r="D154" s="104"/>
    </row>
  </sheetData>
  <sheetProtection password="CF74" sheet="1"/>
  <printOptions/>
  <pageMargins left="0.5118110236220472" right="0.5118110236220472" top="0.5905511811023623" bottom="0.5905511811023623" header="0.5118110236220472" footer="0.5118110236220472"/>
  <pageSetup fitToHeight="0" fitToWidth="0" horizontalDpi="600" verticalDpi="600" orientation="portrait" paperSize="9" scale="75" r:id="rId1"/>
  <headerFooter alignWithMargins="0">
    <oddFooter>&amp;R&amp;"Verdana,Kurziv"&amp;8&amp;K00-048Plan dodatnih podataka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145"/>
  <sheetViews>
    <sheetView showGridLines="0" zoomScaleSheetLayoutView="40" zoomScalePageLayoutView="0" workbookViewId="0" topLeftCell="B1">
      <selection activeCell="F2" sqref="F2"/>
    </sheetView>
  </sheetViews>
  <sheetFormatPr defaultColWidth="9.140625" defaultRowHeight="12.75"/>
  <cols>
    <col min="1" max="1" width="6.140625" style="1" hidden="1" customWidth="1"/>
    <col min="2" max="2" width="63.421875" style="1" customWidth="1"/>
    <col min="3" max="3" width="4.28125" style="1" customWidth="1"/>
    <col min="4" max="4" width="11.7109375" style="80" customWidth="1"/>
    <col min="5" max="5" width="2.7109375" style="80" customWidth="1"/>
    <col min="6" max="6" width="6.28125" style="121" customWidth="1"/>
    <col min="7" max="7" width="4.28125" style="82" customWidth="1"/>
    <col min="8" max="8" width="11.7109375" style="80" customWidth="1"/>
    <col min="9" max="9" width="2.7109375" style="80" customWidth="1"/>
    <col min="10" max="10" width="6.28125" style="121" customWidth="1"/>
    <col min="11" max="11" width="4.28125" style="82" customWidth="1"/>
    <col min="12" max="12" width="11.7109375" style="9" customWidth="1"/>
    <col min="13" max="13" width="2.7109375" style="9" customWidth="1"/>
    <col min="14" max="14" width="6.28125" style="10" customWidth="1"/>
    <col min="15" max="15" width="4.28125" style="11" customWidth="1"/>
    <col min="16" max="16" width="11.7109375" style="9" customWidth="1"/>
    <col min="17" max="17" width="2.7109375" style="9" customWidth="1"/>
    <col min="18" max="18" width="6.28125" style="10" customWidth="1"/>
    <col min="19" max="19" width="4.28125" style="13" customWidth="1"/>
    <col min="20" max="20" width="6.7109375" style="12" customWidth="1"/>
    <col min="21" max="21" width="4.28125" style="14" customWidth="1"/>
    <col min="22" max="22" width="11.28125" style="9" customWidth="1"/>
    <col min="23" max="23" width="2.28125" style="9" customWidth="1"/>
    <col min="24" max="24" width="6.28125" style="10" customWidth="1"/>
    <col min="25" max="25" width="4.28125" style="11" customWidth="1"/>
    <col min="26" max="26" width="11.28125" style="9" customWidth="1"/>
    <col min="27" max="27" width="2.28125" style="9" customWidth="1"/>
    <col min="28" max="28" width="6.28125" style="10" customWidth="1"/>
    <col min="29" max="29" width="4.28125" style="13" customWidth="1"/>
    <col min="30" max="30" width="11.28125" style="9" customWidth="1"/>
    <col min="31" max="31" width="2.28125" style="9" customWidth="1"/>
    <col min="32" max="32" width="6.28125" style="10" customWidth="1"/>
    <col min="33" max="33" width="4.28125" style="11" customWidth="1"/>
    <col min="34" max="34" width="11.28125" style="9" customWidth="1"/>
    <col min="35" max="35" width="2.28125" style="9" customWidth="1"/>
    <col min="36" max="36" width="6.28125" style="10" customWidth="1"/>
    <col min="37" max="16384" width="9.140625" style="1" customWidth="1"/>
  </cols>
  <sheetData>
    <row r="1" spans="2:4" ht="13.5" customHeight="1">
      <c r="B1" s="1" t="s">
        <v>132</v>
      </c>
      <c r="D1" s="83">
        <v>43465</v>
      </c>
    </row>
    <row r="2" ht="13.5" customHeight="1"/>
    <row r="3" spans="1:36" s="6" customFormat="1" ht="25.5" customHeight="1">
      <c r="A3" s="2"/>
      <c r="B3" s="2" t="s">
        <v>0</v>
      </c>
      <c r="C3" s="3"/>
      <c r="D3" s="145" t="s">
        <v>146</v>
      </c>
      <c r="E3" s="145"/>
      <c r="F3" s="145"/>
      <c r="G3" s="88"/>
      <c r="H3" s="145" t="s">
        <v>138</v>
      </c>
      <c r="I3" s="145"/>
      <c r="J3" s="145"/>
      <c r="K3" s="88"/>
      <c r="L3" s="144" t="s">
        <v>145</v>
      </c>
      <c r="M3" s="144"/>
      <c r="N3" s="144"/>
      <c r="O3" s="4"/>
      <c r="P3" s="144" t="s">
        <v>144</v>
      </c>
      <c r="Q3" s="144"/>
      <c r="R3" s="144"/>
      <c r="S3" s="5"/>
      <c r="T3" s="63" t="s">
        <v>1</v>
      </c>
      <c r="U3" s="1"/>
      <c r="V3" s="144" t="s">
        <v>143</v>
      </c>
      <c r="W3" s="144"/>
      <c r="X3" s="144"/>
      <c r="Y3" s="4"/>
      <c r="Z3" s="144" t="s">
        <v>142</v>
      </c>
      <c r="AA3" s="144"/>
      <c r="AB3" s="144"/>
      <c r="AC3" s="5"/>
      <c r="AD3" s="144" t="s">
        <v>141</v>
      </c>
      <c r="AE3" s="144"/>
      <c r="AF3" s="144"/>
      <c r="AG3" s="4"/>
      <c r="AH3" s="144" t="s">
        <v>140</v>
      </c>
      <c r="AI3" s="144"/>
      <c r="AJ3" s="144"/>
    </row>
    <row r="4" spans="1:36" s="8" customFormat="1" ht="3.75" customHeight="1">
      <c r="A4" s="7"/>
      <c r="B4" s="7"/>
      <c r="C4" s="3"/>
      <c r="D4" s="122"/>
      <c r="E4" s="122"/>
      <c r="F4" s="123"/>
      <c r="G4" s="88"/>
      <c r="H4" s="122"/>
      <c r="I4" s="122"/>
      <c r="J4" s="123"/>
      <c r="K4" s="88"/>
      <c r="L4" s="66"/>
      <c r="M4" s="64"/>
      <c r="N4" s="65"/>
      <c r="O4" s="4"/>
      <c r="P4" s="66"/>
      <c r="Q4" s="64"/>
      <c r="R4" s="65"/>
      <c r="S4" s="5"/>
      <c r="T4" s="66"/>
      <c r="U4" s="1"/>
      <c r="V4" s="66"/>
      <c r="W4" s="64"/>
      <c r="X4" s="65"/>
      <c r="Y4" s="4"/>
      <c r="Z4" s="66"/>
      <c r="AA4" s="64"/>
      <c r="AB4" s="65"/>
      <c r="AC4" s="5"/>
      <c r="AD4" s="66"/>
      <c r="AE4" s="64"/>
      <c r="AF4" s="65"/>
      <c r="AG4" s="4"/>
      <c r="AH4" s="66"/>
      <c r="AI4" s="64"/>
      <c r="AJ4" s="65"/>
    </row>
    <row r="5" ht="13.5" customHeight="1"/>
    <row r="6" spans="1:36" ht="13.5" customHeight="1">
      <c r="A6" s="45">
        <v>10</v>
      </c>
      <c r="B6" s="45" t="s">
        <v>2</v>
      </c>
      <c r="C6" s="15"/>
      <c r="D6" s="32">
        <f>D8+D14+D19</f>
        <v>25366793</v>
      </c>
      <c r="F6" s="124">
        <f>D6/D51</f>
        <v>0.9658661186768132</v>
      </c>
      <c r="G6" s="125"/>
      <c r="H6" s="32">
        <f>H8+H14+H19</f>
        <v>24824300</v>
      </c>
      <c r="J6" s="124">
        <f>H6/H51</f>
        <v>0.9692335323262651</v>
      </c>
      <c r="K6" s="125"/>
      <c r="L6" s="32">
        <f>L8+L14+L19</f>
        <v>24908423</v>
      </c>
      <c r="N6" s="46">
        <f>L6/L51</f>
        <v>0.9636560290772505</v>
      </c>
      <c r="P6" s="67">
        <f>+P8+P14+P19</f>
        <v>24916000</v>
      </c>
      <c r="R6" s="46">
        <f>P6/P51</f>
        <v>0.9802694993606766</v>
      </c>
      <c r="T6" s="34">
        <f>P6/L6*100</f>
        <v>100.03041942880124</v>
      </c>
      <c r="U6" s="13"/>
      <c r="V6" s="67">
        <f>+V8+V14+V19</f>
        <v>5803700</v>
      </c>
      <c r="X6" s="46">
        <f>V6/V51</f>
        <v>0.9871077472574199</v>
      </c>
      <c r="Z6" s="67">
        <f>+Z8+Z14+Z19</f>
        <v>11808650</v>
      </c>
      <c r="AB6" s="46">
        <f>Z6/Z51</f>
        <v>0.9830670035506013</v>
      </c>
      <c r="AD6" s="67">
        <f>+AD8+AD14+AD19</f>
        <v>19732100</v>
      </c>
      <c r="AF6" s="46">
        <f>AD6/AD51</f>
        <v>0.9810107859928756</v>
      </c>
      <c r="AH6" s="67">
        <f>+AH8+AH14+AH19</f>
        <v>24916000</v>
      </c>
      <c r="AJ6" s="46">
        <f>AH6/AH51</f>
        <v>0.9802694993606766</v>
      </c>
    </row>
    <row r="7" spans="1:36" ht="13.5" customHeight="1">
      <c r="A7" s="53"/>
      <c r="B7" s="55"/>
      <c r="C7" s="15"/>
      <c r="D7" s="51"/>
      <c r="F7" s="126"/>
      <c r="G7" s="125"/>
      <c r="H7" s="51"/>
      <c r="J7" s="126"/>
      <c r="K7" s="125"/>
      <c r="L7" s="51"/>
      <c r="N7" s="56"/>
      <c r="P7" s="68"/>
      <c r="R7" s="56"/>
      <c r="T7" s="57"/>
      <c r="V7" s="68"/>
      <c r="X7" s="56"/>
      <c r="Z7" s="68"/>
      <c r="AB7" s="56"/>
      <c r="AD7" s="68"/>
      <c r="AF7" s="56"/>
      <c r="AH7" s="68"/>
      <c r="AJ7" s="56"/>
    </row>
    <row r="8" spans="1:36" ht="13.5" customHeight="1">
      <c r="A8" s="54">
        <v>100</v>
      </c>
      <c r="B8" s="47" t="s">
        <v>3</v>
      </c>
      <c r="C8" s="20"/>
      <c r="D8" s="21">
        <f>D9+D10+D12+D11</f>
        <v>14298980</v>
      </c>
      <c r="F8" s="127">
        <f>+D8/D6</f>
        <v>0.5636889140854344</v>
      </c>
      <c r="G8" s="96"/>
      <c r="H8" s="21">
        <f>H9+H10+H12+H11</f>
        <v>14200000</v>
      </c>
      <c r="J8" s="127">
        <f>+H8/H6</f>
        <v>0.5720201576680913</v>
      </c>
      <c r="K8" s="96"/>
      <c r="L8" s="21">
        <f>L9+L10+L12+L11</f>
        <v>15105690</v>
      </c>
      <c r="N8" s="22">
        <f>+L8/L6</f>
        <v>0.606449071464701</v>
      </c>
      <c r="P8" s="69">
        <f>SUM(P9:P12)</f>
        <v>15300000</v>
      </c>
      <c r="R8" s="22">
        <f>+P8/P6</f>
        <v>0.6140632525284957</v>
      </c>
      <c r="T8" s="23">
        <f>+P8/L8*100</f>
        <v>101.28633647320977</v>
      </c>
      <c r="U8" s="13"/>
      <c r="V8" s="69">
        <f>SUM(V9:V12)</f>
        <v>3400000</v>
      </c>
      <c r="X8" s="22">
        <f>+V8/V6</f>
        <v>0.5858331753881145</v>
      </c>
      <c r="Z8" s="69">
        <f>SUM(Z9:Z12)</f>
        <v>7000000</v>
      </c>
      <c r="AB8" s="22">
        <f>+Z8/Z6</f>
        <v>0.5927857968523074</v>
      </c>
      <c r="AD8" s="69">
        <f>SUM(AD9:AD12)</f>
        <v>12520000</v>
      </c>
      <c r="AF8" s="22">
        <f>+AD8/AD6</f>
        <v>0.6344991156541878</v>
      </c>
      <c r="AH8" s="69">
        <f>SUM(AH9:AH12)</f>
        <v>15300000</v>
      </c>
      <c r="AJ8" s="22">
        <f>+AH8/AH6</f>
        <v>0.6140632525284957</v>
      </c>
    </row>
    <row r="9" spans="1:36" ht="13.5" customHeight="1">
      <c r="A9" s="16">
        <v>1000</v>
      </c>
      <c r="B9" s="19" t="s">
        <v>4</v>
      </c>
      <c r="C9" s="20"/>
      <c r="D9" s="78">
        <v>0</v>
      </c>
      <c r="F9" s="128"/>
      <c r="G9" s="96"/>
      <c r="H9" s="78">
        <v>0</v>
      </c>
      <c r="J9" s="128"/>
      <c r="K9" s="96"/>
      <c r="L9" s="78">
        <v>0</v>
      </c>
      <c r="N9" s="48"/>
      <c r="P9" s="79">
        <v>0</v>
      </c>
      <c r="R9" s="48"/>
      <c r="T9" s="18" t="e">
        <f>+P9/L9*100</f>
        <v>#DIV/0!</v>
      </c>
      <c r="V9" s="79">
        <v>0</v>
      </c>
      <c r="X9" s="48"/>
      <c r="Z9" s="79">
        <v>0</v>
      </c>
      <c r="AB9" s="48"/>
      <c r="AD9" s="79">
        <v>0</v>
      </c>
      <c r="AF9" s="48"/>
      <c r="AH9" s="70">
        <f>+P9</f>
        <v>0</v>
      </c>
      <c r="AJ9" s="48"/>
    </row>
    <row r="10" spans="1:34" ht="13.5" customHeight="1">
      <c r="A10" s="16">
        <v>1001</v>
      </c>
      <c r="B10" s="19" t="s">
        <v>67</v>
      </c>
      <c r="C10" s="20"/>
      <c r="D10" s="78">
        <v>14298980</v>
      </c>
      <c r="G10" s="96"/>
      <c r="H10" s="78">
        <v>14200000</v>
      </c>
      <c r="K10" s="96"/>
      <c r="L10" s="78">
        <v>15105690</v>
      </c>
      <c r="P10" s="79">
        <v>15300000</v>
      </c>
      <c r="T10" s="18">
        <f>+P10/L10*100</f>
        <v>101.28633647320977</v>
      </c>
      <c r="V10" s="79">
        <v>3400000</v>
      </c>
      <c r="Z10" s="79">
        <v>7000000</v>
      </c>
      <c r="AD10" s="79">
        <v>12520000</v>
      </c>
      <c r="AH10" s="70">
        <f>+P10</f>
        <v>15300000</v>
      </c>
    </row>
    <row r="11" spans="1:34" ht="13.5" customHeight="1">
      <c r="A11" s="16">
        <v>1002</v>
      </c>
      <c r="B11" s="19" t="s">
        <v>5</v>
      </c>
      <c r="C11" s="20"/>
      <c r="D11" s="78">
        <v>0</v>
      </c>
      <c r="G11" s="96"/>
      <c r="H11" s="78">
        <v>0</v>
      </c>
      <c r="K11" s="96"/>
      <c r="L11" s="78">
        <v>0</v>
      </c>
      <c r="P11" s="79">
        <v>0</v>
      </c>
      <c r="T11" s="18" t="e">
        <f>+P11/L11*100</f>
        <v>#DIV/0!</v>
      </c>
      <c r="V11" s="79">
        <v>0</v>
      </c>
      <c r="Z11" s="79">
        <v>0</v>
      </c>
      <c r="AD11" s="79">
        <v>0</v>
      </c>
      <c r="AH11" s="70">
        <f>+P11</f>
        <v>0</v>
      </c>
    </row>
    <row r="12" spans="1:34" ht="13.5" customHeight="1">
      <c r="A12" s="16">
        <v>1003</v>
      </c>
      <c r="B12" s="19" t="s">
        <v>6</v>
      </c>
      <c r="C12" s="20"/>
      <c r="D12" s="78">
        <v>0</v>
      </c>
      <c r="G12" s="96"/>
      <c r="H12" s="78">
        <v>0</v>
      </c>
      <c r="K12" s="96"/>
      <c r="L12" s="78">
        <v>0</v>
      </c>
      <c r="P12" s="79">
        <v>0</v>
      </c>
      <c r="T12" s="18" t="e">
        <f>+P12/L12*100</f>
        <v>#DIV/0!</v>
      </c>
      <c r="V12" s="79">
        <v>0</v>
      </c>
      <c r="Z12" s="79">
        <v>0</v>
      </c>
      <c r="AD12" s="79">
        <v>0</v>
      </c>
      <c r="AH12" s="70">
        <f>+P12</f>
        <v>0</v>
      </c>
    </row>
    <row r="13" spans="1:36" ht="13.5" customHeight="1">
      <c r="A13" s="53"/>
      <c r="B13" s="19"/>
      <c r="C13" s="20"/>
      <c r="D13" s="17"/>
      <c r="F13" s="126"/>
      <c r="G13" s="96"/>
      <c r="H13" s="17"/>
      <c r="J13" s="126"/>
      <c r="K13" s="96"/>
      <c r="L13" s="17"/>
      <c r="N13" s="56"/>
      <c r="P13" s="70"/>
      <c r="R13" s="56"/>
      <c r="T13" s="18"/>
      <c r="V13" s="70"/>
      <c r="X13" s="56"/>
      <c r="Z13" s="70"/>
      <c r="AB13" s="56"/>
      <c r="AD13" s="70"/>
      <c r="AF13" s="56"/>
      <c r="AH13" s="70"/>
      <c r="AJ13" s="56"/>
    </row>
    <row r="14" spans="1:36" ht="13.5" customHeight="1">
      <c r="A14" s="54">
        <v>101</v>
      </c>
      <c r="B14" s="47" t="s">
        <v>7</v>
      </c>
      <c r="C14" s="20"/>
      <c r="D14" s="21">
        <f>D15+D16+D17</f>
        <v>0</v>
      </c>
      <c r="F14" s="127">
        <f>+D14/D6</f>
        <v>0</v>
      </c>
      <c r="G14" s="96"/>
      <c r="H14" s="21">
        <f>H15+H16+H17</f>
        <v>0</v>
      </c>
      <c r="J14" s="127">
        <f>+H14/H6</f>
        <v>0</v>
      </c>
      <c r="K14" s="96"/>
      <c r="L14" s="21">
        <f>L15+L16+L17</f>
        <v>0</v>
      </c>
      <c r="N14" s="22">
        <f>+L14/L6</f>
        <v>0</v>
      </c>
      <c r="P14" s="69">
        <f>+P15+P16+P17</f>
        <v>0</v>
      </c>
      <c r="R14" s="22">
        <f>+P14/P6</f>
        <v>0</v>
      </c>
      <c r="T14" s="23" t="e">
        <f>+P14/L14*100</f>
        <v>#DIV/0!</v>
      </c>
      <c r="U14" s="13"/>
      <c r="V14" s="69">
        <f>+V15+V16+V17</f>
        <v>0</v>
      </c>
      <c r="X14" s="22">
        <f>+V14/V6</f>
        <v>0</v>
      </c>
      <c r="Z14" s="69">
        <f>+Z15+Z16+Z17</f>
        <v>0</v>
      </c>
      <c r="AB14" s="22">
        <f>+Z14/Z6</f>
        <v>0</v>
      </c>
      <c r="AD14" s="69">
        <f>+AD15+AD16+AD17</f>
        <v>0</v>
      </c>
      <c r="AF14" s="22">
        <f>+AD14/AD6</f>
        <v>0</v>
      </c>
      <c r="AH14" s="69">
        <f>+AH15+AH16+AH17</f>
        <v>0</v>
      </c>
      <c r="AJ14" s="22">
        <f>+AH14/AH6</f>
        <v>0</v>
      </c>
    </row>
    <row r="15" spans="1:36" ht="13.5" customHeight="1">
      <c r="A15" s="16">
        <v>1010</v>
      </c>
      <c r="B15" s="19" t="s">
        <v>7</v>
      </c>
      <c r="C15" s="20"/>
      <c r="D15" s="78">
        <v>0</v>
      </c>
      <c r="F15" s="128"/>
      <c r="G15" s="96"/>
      <c r="H15" s="78">
        <v>0</v>
      </c>
      <c r="J15" s="128"/>
      <c r="K15" s="96"/>
      <c r="L15" s="78">
        <v>0</v>
      </c>
      <c r="N15" s="48"/>
      <c r="P15" s="79">
        <v>0</v>
      </c>
      <c r="R15" s="48"/>
      <c r="T15" s="18" t="e">
        <f>+P15/L15*100</f>
        <v>#DIV/0!</v>
      </c>
      <c r="V15" s="79">
        <v>0</v>
      </c>
      <c r="X15" s="48"/>
      <c r="Z15" s="79">
        <v>0</v>
      </c>
      <c r="AB15" s="48"/>
      <c r="AD15" s="79">
        <v>0</v>
      </c>
      <c r="AF15" s="48"/>
      <c r="AH15" s="70">
        <f>+P15</f>
        <v>0</v>
      </c>
      <c r="AJ15" s="48"/>
    </row>
    <row r="16" spans="1:34" ht="13.5" customHeight="1">
      <c r="A16" s="16">
        <v>1011</v>
      </c>
      <c r="B16" s="19" t="s">
        <v>8</v>
      </c>
      <c r="C16" s="20"/>
      <c r="D16" s="78">
        <v>0</v>
      </c>
      <c r="G16" s="96"/>
      <c r="H16" s="78">
        <v>0</v>
      </c>
      <c r="K16" s="96"/>
      <c r="L16" s="78">
        <v>0</v>
      </c>
      <c r="P16" s="79">
        <v>0</v>
      </c>
      <c r="T16" s="18" t="e">
        <f>+P16/L16*100</f>
        <v>#DIV/0!</v>
      </c>
      <c r="V16" s="79">
        <v>0</v>
      </c>
      <c r="Z16" s="79">
        <v>0</v>
      </c>
      <c r="AD16" s="79">
        <v>0</v>
      </c>
      <c r="AH16" s="70">
        <f>+P16</f>
        <v>0</v>
      </c>
    </row>
    <row r="17" spans="1:34" ht="13.5" customHeight="1">
      <c r="A17" s="16">
        <v>1012</v>
      </c>
      <c r="B17" s="19" t="s">
        <v>9</v>
      </c>
      <c r="C17" s="20"/>
      <c r="D17" s="78">
        <v>0</v>
      </c>
      <c r="G17" s="96"/>
      <c r="H17" s="78">
        <v>0</v>
      </c>
      <c r="K17" s="96"/>
      <c r="L17" s="78">
        <v>0</v>
      </c>
      <c r="P17" s="79">
        <v>0</v>
      </c>
      <c r="T17" s="18" t="e">
        <f>+P17/L17*100</f>
        <v>#DIV/0!</v>
      </c>
      <c r="V17" s="79">
        <v>0</v>
      </c>
      <c r="Z17" s="79">
        <v>0</v>
      </c>
      <c r="AD17" s="79">
        <v>0</v>
      </c>
      <c r="AH17" s="70">
        <f>+P17</f>
        <v>0</v>
      </c>
    </row>
    <row r="18" spans="1:36" ht="13.5" customHeight="1">
      <c r="A18" s="53"/>
      <c r="B18" s="19"/>
      <c r="C18" s="20"/>
      <c r="D18" s="17"/>
      <c r="F18" s="126"/>
      <c r="G18" s="96"/>
      <c r="H18" s="17"/>
      <c r="J18" s="126"/>
      <c r="K18" s="96"/>
      <c r="L18" s="17"/>
      <c r="N18" s="56"/>
      <c r="P18" s="70"/>
      <c r="R18" s="56"/>
      <c r="T18" s="18"/>
      <c r="V18" s="70"/>
      <c r="X18" s="56"/>
      <c r="Z18" s="70"/>
      <c r="AB18" s="56"/>
      <c r="AD18" s="70"/>
      <c r="AF18" s="56"/>
      <c r="AH18" s="70"/>
      <c r="AJ18" s="56"/>
    </row>
    <row r="19" spans="1:36" ht="13.5" customHeight="1">
      <c r="A19" s="54">
        <v>102</v>
      </c>
      <c r="B19" s="47" t="s">
        <v>10</v>
      </c>
      <c r="C19" s="20"/>
      <c r="D19" s="21">
        <f>D20+D21+D22</f>
        <v>11067813</v>
      </c>
      <c r="F19" s="127">
        <f>+D19/D6</f>
        <v>0.4363110859145656</v>
      </c>
      <c r="G19" s="96"/>
      <c r="H19" s="21">
        <f>H20+H21+H22</f>
        <v>10624300</v>
      </c>
      <c r="J19" s="127">
        <f>+H19/H6</f>
        <v>0.42797984233190867</v>
      </c>
      <c r="K19" s="96"/>
      <c r="L19" s="21">
        <f>L20+L21+L22</f>
        <v>9802733</v>
      </c>
      <c r="N19" s="22">
        <f>+L19/L6</f>
        <v>0.3935509285352991</v>
      </c>
      <c r="P19" s="69">
        <f>+P20+P21+P22</f>
        <v>9616000</v>
      </c>
      <c r="R19" s="22">
        <f>+P19/P6</f>
        <v>0.38593674747150425</v>
      </c>
      <c r="T19" s="23">
        <f>+P19/L19*100</f>
        <v>98.09509246043935</v>
      </c>
      <c r="V19" s="69">
        <f>+V20+V21+V22</f>
        <v>2403700</v>
      </c>
      <c r="X19" s="22">
        <f>+V19/V6</f>
        <v>0.41416682461188553</v>
      </c>
      <c r="Z19" s="69">
        <f>+Z20+Z21+Z22</f>
        <v>4808650</v>
      </c>
      <c r="AB19" s="22">
        <f>+Z19/Z6</f>
        <v>0.4072142031476926</v>
      </c>
      <c r="AD19" s="69">
        <f>+AD20+AD21+AD22</f>
        <v>7212100</v>
      </c>
      <c r="AF19" s="22">
        <f>+AD19/AD6</f>
        <v>0.3655008843458121</v>
      </c>
      <c r="AH19" s="69">
        <f>+AH20+AH21+AH22</f>
        <v>9616000</v>
      </c>
      <c r="AJ19" s="22">
        <f>+AH19/AH6</f>
        <v>0.38593674747150425</v>
      </c>
    </row>
    <row r="20" spans="1:36" ht="13.5" customHeight="1">
      <c r="A20" s="16">
        <v>1020</v>
      </c>
      <c r="B20" s="19" t="s">
        <v>11</v>
      </c>
      <c r="C20" s="20"/>
      <c r="D20" s="78">
        <v>70000</v>
      </c>
      <c r="F20" s="128"/>
      <c r="G20" s="96"/>
      <c r="H20" s="78">
        <v>0</v>
      </c>
      <c r="J20" s="128"/>
      <c r="K20" s="96"/>
      <c r="L20" s="78">
        <v>180000</v>
      </c>
      <c r="N20" s="48"/>
      <c r="P20" s="79">
        <v>0</v>
      </c>
      <c r="R20" s="48"/>
      <c r="T20" s="18">
        <f>+P20/L20*100</f>
        <v>0</v>
      </c>
      <c r="V20" s="79">
        <v>0</v>
      </c>
      <c r="X20" s="48"/>
      <c r="Z20" s="79">
        <v>0</v>
      </c>
      <c r="AB20" s="48"/>
      <c r="AD20" s="79">
        <v>0</v>
      </c>
      <c r="AF20" s="48"/>
      <c r="AH20" s="70">
        <f>+P20</f>
        <v>0</v>
      </c>
      <c r="AJ20" s="48"/>
    </row>
    <row r="21" spans="1:34" ht="13.5" customHeight="1">
      <c r="A21" s="16">
        <v>1021</v>
      </c>
      <c r="B21" s="19" t="s">
        <v>68</v>
      </c>
      <c r="C21" s="20"/>
      <c r="D21" s="78">
        <v>10994348</v>
      </c>
      <c r="G21" s="96"/>
      <c r="H21" s="78">
        <v>10620000</v>
      </c>
      <c r="K21" s="96"/>
      <c r="L21" s="78">
        <v>9620233</v>
      </c>
      <c r="P21" s="79">
        <v>9612000</v>
      </c>
      <c r="T21" s="18">
        <f>+P21/L21*100</f>
        <v>99.91441995219866</v>
      </c>
      <c r="V21" s="79">
        <v>2403000</v>
      </c>
      <c r="Z21" s="79">
        <v>4806000</v>
      </c>
      <c r="AD21" s="79">
        <v>7209000</v>
      </c>
      <c r="AH21" s="70">
        <f>+P21</f>
        <v>9612000</v>
      </c>
    </row>
    <row r="22" spans="1:34" ht="13.5" customHeight="1">
      <c r="A22" s="16">
        <v>1022</v>
      </c>
      <c r="B22" s="19" t="s">
        <v>10</v>
      </c>
      <c r="C22" s="20"/>
      <c r="D22" s="78">
        <v>3465</v>
      </c>
      <c r="G22" s="96"/>
      <c r="H22" s="78">
        <v>4300</v>
      </c>
      <c r="K22" s="96"/>
      <c r="L22" s="78">
        <v>2500</v>
      </c>
      <c r="P22" s="79">
        <v>4000</v>
      </c>
      <c r="T22" s="18">
        <f>+P22/L22*100</f>
        <v>160</v>
      </c>
      <c r="V22" s="79">
        <v>700</v>
      </c>
      <c r="Z22" s="79">
        <v>2650</v>
      </c>
      <c r="AD22" s="79">
        <v>3100</v>
      </c>
      <c r="AH22" s="70">
        <f>+P22</f>
        <v>4000</v>
      </c>
    </row>
    <row r="23" spans="1:34" ht="13.5" customHeight="1">
      <c r="A23" s="53"/>
      <c r="B23" s="58"/>
      <c r="C23" s="20"/>
      <c r="D23" s="49"/>
      <c r="G23" s="96"/>
      <c r="H23" s="49"/>
      <c r="K23" s="96"/>
      <c r="L23" s="49"/>
      <c r="P23" s="71"/>
      <c r="T23" s="50"/>
      <c r="V23" s="71"/>
      <c r="Z23" s="71"/>
      <c r="AD23" s="71"/>
      <c r="AH23" s="71"/>
    </row>
    <row r="24" spans="1:36" ht="13.5" customHeight="1">
      <c r="A24" s="45">
        <v>11</v>
      </c>
      <c r="B24" s="30" t="s">
        <v>12</v>
      </c>
      <c r="D24" s="32">
        <f>D26+D31+D36</f>
        <v>34692</v>
      </c>
      <c r="F24" s="124">
        <f>D24/D51</f>
        <v>0.0013209327402614907</v>
      </c>
      <c r="H24" s="32">
        <f>H26+H31+H36</f>
        <v>2000</v>
      </c>
      <c r="J24" s="124">
        <f>H24/H51</f>
        <v>7.808748140541849E-05</v>
      </c>
      <c r="L24" s="32">
        <f>L26+L31+L36</f>
        <v>971</v>
      </c>
      <c r="N24" s="46">
        <f>L24/L51</f>
        <v>3.756600745996686E-05</v>
      </c>
      <c r="P24" s="67">
        <f>+P26+P31+P36</f>
        <v>2500</v>
      </c>
      <c r="R24" s="46">
        <f>P24/P51</f>
        <v>9.83574309039048E-05</v>
      </c>
      <c r="T24" s="34">
        <f>+P24/L24*100</f>
        <v>257.4665293511843</v>
      </c>
      <c r="V24" s="67">
        <f>+V26+V31+V36</f>
        <v>800</v>
      </c>
      <c r="X24" s="46">
        <f>V24/V51</f>
        <v>0.00013606599200612296</v>
      </c>
      <c r="Z24" s="67">
        <f>+Z26+Z31+Z36</f>
        <v>1400</v>
      </c>
      <c r="AB24" s="46">
        <f>Z24/Z51</f>
        <v>0.00011654963141179066</v>
      </c>
      <c r="AD24" s="67">
        <f>+AD26+AD31+AD36</f>
        <v>1950</v>
      </c>
      <c r="AF24" s="46">
        <f>AD24/AD51</f>
        <v>9.694715882679023E-05</v>
      </c>
      <c r="AH24" s="67">
        <f>+AH26+AH31+AH36</f>
        <v>2500</v>
      </c>
      <c r="AJ24" s="46">
        <f>AH24/AH51</f>
        <v>9.83574309039048E-05</v>
      </c>
    </row>
    <row r="25" spans="1:36" ht="13.5" customHeight="1">
      <c r="A25" s="53"/>
      <c r="B25" s="59"/>
      <c r="D25" s="51"/>
      <c r="F25" s="126"/>
      <c r="H25" s="51"/>
      <c r="J25" s="126"/>
      <c r="L25" s="51"/>
      <c r="N25" s="56"/>
      <c r="P25" s="68"/>
      <c r="R25" s="56"/>
      <c r="T25" s="57"/>
      <c r="V25" s="68"/>
      <c r="X25" s="56"/>
      <c r="Z25" s="68"/>
      <c r="AB25" s="56"/>
      <c r="AD25" s="68"/>
      <c r="AF25" s="56"/>
      <c r="AH25" s="68"/>
      <c r="AJ25" s="56"/>
    </row>
    <row r="26" spans="1:36" ht="13.5" customHeight="1">
      <c r="A26" s="54">
        <v>110</v>
      </c>
      <c r="B26" s="47" t="s">
        <v>13</v>
      </c>
      <c r="C26" s="20"/>
      <c r="D26" s="21">
        <f>SUM(D27:D29)</f>
        <v>0</v>
      </c>
      <c r="F26" s="127">
        <f>+D26/D24</f>
        <v>0</v>
      </c>
      <c r="G26" s="96"/>
      <c r="H26" s="21">
        <f>SUM(H27:H29)</f>
        <v>0</v>
      </c>
      <c r="J26" s="127">
        <f>+H26/H24</f>
        <v>0</v>
      </c>
      <c r="K26" s="96"/>
      <c r="L26" s="21">
        <f>SUM(L27:L29)</f>
        <v>0</v>
      </c>
      <c r="N26" s="22">
        <f>+L26/L24</f>
        <v>0</v>
      </c>
      <c r="P26" s="69">
        <f>SUM(P27:P29)</f>
        <v>0</v>
      </c>
      <c r="R26" s="22">
        <f>+P26/P24</f>
        <v>0</v>
      </c>
      <c r="T26" s="23" t="e">
        <f>+P26/L26*100</f>
        <v>#DIV/0!</v>
      </c>
      <c r="V26" s="69">
        <f>SUM(V27:V29)</f>
        <v>0</v>
      </c>
      <c r="X26" s="22">
        <f>+V26/V24</f>
        <v>0</v>
      </c>
      <c r="Z26" s="69">
        <f>SUM(Z27:Z29)</f>
        <v>0</v>
      </c>
      <c r="AB26" s="22">
        <f>+Z26/Z24</f>
        <v>0</v>
      </c>
      <c r="AD26" s="69">
        <f>SUM(AD27:AD29)</f>
        <v>0</v>
      </c>
      <c r="AF26" s="22">
        <f>+AD26/AD24</f>
        <v>0</v>
      </c>
      <c r="AH26" s="69">
        <f>SUM(AH27:AH29)</f>
        <v>0</v>
      </c>
      <c r="AJ26" s="22">
        <f>+AH26/AH24</f>
        <v>0</v>
      </c>
    </row>
    <row r="27" spans="1:36" ht="13.5" customHeight="1">
      <c r="A27" s="16">
        <v>1100</v>
      </c>
      <c r="B27" s="19" t="s">
        <v>14</v>
      </c>
      <c r="C27" s="20"/>
      <c r="D27" s="78">
        <v>0</v>
      </c>
      <c r="F27" s="128"/>
      <c r="G27" s="96"/>
      <c r="H27" s="78">
        <v>0</v>
      </c>
      <c r="J27" s="128"/>
      <c r="K27" s="96"/>
      <c r="L27" s="78">
        <v>0</v>
      </c>
      <c r="N27" s="48"/>
      <c r="P27" s="79">
        <v>0</v>
      </c>
      <c r="R27" s="48"/>
      <c r="T27" s="18" t="e">
        <f>+P27/L27*100</f>
        <v>#DIV/0!</v>
      </c>
      <c r="V27" s="79">
        <v>0</v>
      </c>
      <c r="X27" s="48"/>
      <c r="Z27" s="79">
        <v>0</v>
      </c>
      <c r="AB27" s="48"/>
      <c r="AD27" s="79">
        <v>0</v>
      </c>
      <c r="AF27" s="48"/>
      <c r="AH27" s="70">
        <f>+P27</f>
        <v>0</v>
      </c>
      <c r="AJ27" s="48"/>
    </row>
    <row r="28" spans="1:34" ht="13.5" customHeight="1">
      <c r="A28" s="16">
        <v>1101</v>
      </c>
      <c r="B28" s="19" t="s">
        <v>15</v>
      </c>
      <c r="C28" s="20"/>
      <c r="D28" s="78">
        <v>0</v>
      </c>
      <c r="G28" s="96"/>
      <c r="H28" s="78">
        <v>0</v>
      </c>
      <c r="K28" s="96"/>
      <c r="L28" s="78">
        <v>0</v>
      </c>
      <c r="P28" s="79">
        <v>0</v>
      </c>
      <c r="T28" s="18" t="e">
        <f>+P28/L28*100</f>
        <v>#DIV/0!</v>
      </c>
      <c r="V28" s="79">
        <v>0</v>
      </c>
      <c r="Z28" s="79">
        <v>0</v>
      </c>
      <c r="AD28" s="79">
        <v>0</v>
      </c>
      <c r="AH28" s="70">
        <f>+P28</f>
        <v>0</v>
      </c>
    </row>
    <row r="29" spans="1:34" ht="13.5" customHeight="1">
      <c r="A29" s="16">
        <v>1102</v>
      </c>
      <c r="B29" s="19" t="s">
        <v>16</v>
      </c>
      <c r="C29" s="20"/>
      <c r="D29" s="78">
        <v>0</v>
      </c>
      <c r="G29" s="96"/>
      <c r="H29" s="78">
        <v>0</v>
      </c>
      <c r="K29" s="96"/>
      <c r="L29" s="78">
        <v>0</v>
      </c>
      <c r="P29" s="79">
        <v>0</v>
      </c>
      <c r="T29" s="18" t="e">
        <f>+P29/L29*100</f>
        <v>#DIV/0!</v>
      </c>
      <c r="V29" s="79">
        <v>0</v>
      </c>
      <c r="Z29" s="79">
        <v>0</v>
      </c>
      <c r="AD29" s="79">
        <v>0</v>
      </c>
      <c r="AH29" s="70">
        <f>+P29</f>
        <v>0</v>
      </c>
    </row>
    <row r="30" spans="1:34" ht="13.5" customHeight="1">
      <c r="A30" s="53"/>
      <c r="B30" s="19"/>
      <c r="C30" s="20"/>
      <c r="D30" s="17"/>
      <c r="G30" s="96"/>
      <c r="H30" s="17"/>
      <c r="K30" s="96"/>
      <c r="L30" s="17"/>
      <c r="P30" s="70"/>
      <c r="T30" s="18"/>
      <c r="V30" s="70"/>
      <c r="Z30" s="70"/>
      <c r="AD30" s="70"/>
      <c r="AH30" s="70"/>
    </row>
    <row r="31" spans="1:36" ht="13.5" customHeight="1">
      <c r="A31" s="54">
        <v>111</v>
      </c>
      <c r="B31" s="47" t="s">
        <v>17</v>
      </c>
      <c r="C31" s="20"/>
      <c r="D31" s="21">
        <f>+D32+D33+D34</f>
        <v>6552</v>
      </c>
      <c r="F31" s="129">
        <f>+D31/D24</f>
        <v>0.18886198547215496</v>
      </c>
      <c r="G31" s="96"/>
      <c r="H31" s="21">
        <f>+H32+H33+H34</f>
        <v>2000</v>
      </c>
      <c r="J31" s="129">
        <f>+H31/H24</f>
        <v>1</v>
      </c>
      <c r="K31" s="96"/>
      <c r="L31" s="21">
        <f>+L32+L33+L34</f>
        <v>971</v>
      </c>
      <c r="N31" s="77">
        <f>+L31/L24</f>
        <v>1</v>
      </c>
      <c r="P31" s="69">
        <f>SUM(P32:P34)</f>
        <v>2500</v>
      </c>
      <c r="R31" s="77">
        <f>+P31/P24</f>
        <v>1</v>
      </c>
      <c r="T31" s="23">
        <f>+P31/L31*100</f>
        <v>257.4665293511843</v>
      </c>
      <c r="V31" s="69">
        <f>SUM(V32:V34)</f>
        <v>800</v>
      </c>
      <c r="X31" s="77">
        <f>+V31/V24</f>
        <v>1</v>
      </c>
      <c r="Z31" s="69">
        <f>SUM(Z32:Z34)</f>
        <v>1400</v>
      </c>
      <c r="AB31" s="77">
        <f>+Z31/Z24</f>
        <v>1</v>
      </c>
      <c r="AD31" s="69">
        <f>SUM(AD32:AD34)</f>
        <v>1950</v>
      </c>
      <c r="AF31" s="77">
        <f>+AD31/AD24</f>
        <v>1</v>
      </c>
      <c r="AH31" s="69">
        <f>SUM(AH32:AH34)</f>
        <v>2500</v>
      </c>
      <c r="AJ31" s="77">
        <f>+AH31/AH24</f>
        <v>1</v>
      </c>
    </row>
    <row r="32" spans="1:36" ht="13.5" customHeight="1">
      <c r="A32" s="16">
        <v>1110</v>
      </c>
      <c r="B32" s="19" t="s">
        <v>69</v>
      </c>
      <c r="C32" s="20"/>
      <c r="D32" s="78">
        <v>0</v>
      </c>
      <c r="F32" s="128"/>
      <c r="G32" s="96"/>
      <c r="H32" s="78">
        <v>0</v>
      </c>
      <c r="J32" s="128"/>
      <c r="K32" s="96"/>
      <c r="L32" s="78">
        <v>0</v>
      </c>
      <c r="N32" s="48"/>
      <c r="P32" s="79">
        <v>0</v>
      </c>
      <c r="R32" s="48"/>
      <c r="T32" s="18" t="e">
        <f>+P32/L32*100</f>
        <v>#DIV/0!</v>
      </c>
      <c r="V32" s="79">
        <v>0</v>
      </c>
      <c r="X32" s="48"/>
      <c r="Z32" s="79">
        <v>0</v>
      </c>
      <c r="AB32" s="48"/>
      <c r="AD32" s="79">
        <v>0</v>
      </c>
      <c r="AF32" s="48"/>
      <c r="AH32" s="70">
        <f>+P32</f>
        <v>0</v>
      </c>
      <c r="AJ32" s="48"/>
    </row>
    <row r="33" spans="1:34" ht="13.5" customHeight="1">
      <c r="A33" s="16">
        <v>1111</v>
      </c>
      <c r="B33" s="19" t="s">
        <v>70</v>
      </c>
      <c r="C33" s="20"/>
      <c r="D33" s="78">
        <v>6552</v>
      </c>
      <c r="G33" s="96"/>
      <c r="H33" s="78">
        <v>2000</v>
      </c>
      <c r="K33" s="96"/>
      <c r="L33" s="78">
        <v>971</v>
      </c>
      <c r="P33" s="79">
        <v>2500</v>
      </c>
      <c r="T33" s="18">
        <f>+P33/L33*100</f>
        <v>257.4665293511843</v>
      </c>
      <c r="V33" s="79">
        <v>800</v>
      </c>
      <c r="Z33" s="79">
        <v>1400</v>
      </c>
      <c r="AD33" s="79">
        <v>1950</v>
      </c>
      <c r="AH33" s="70">
        <f>+P33</f>
        <v>2500</v>
      </c>
    </row>
    <row r="34" spans="1:34" ht="13.5" customHeight="1">
      <c r="A34" s="16">
        <v>1112</v>
      </c>
      <c r="B34" s="19" t="s">
        <v>18</v>
      </c>
      <c r="C34" s="20"/>
      <c r="D34" s="78">
        <v>0</v>
      </c>
      <c r="G34" s="96"/>
      <c r="H34" s="78">
        <v>0</v>
      </c>
      <c r="K34" s="96"/>
      <c r="L34" s="78">
        <v>0</v>
      </c>
      <c r="P34" s="79">
        <v>0</v>
      </c>
      <c r="T34" s="18" t="e">
        <f>+P34/L34*100</f>
        <v>#DIV/0!</v>
      </c>
      <c r="V34" s="79">
        <v>0</v>
      </c>
      <c r="Z34" s="79">
        <v>0</v>
      </c>
      <c r="AD34" s="79">
        <v>0</v>
      </c>
      <c r="AH34" s="70">
        <f>+P34</f>
        <v>0</v>
      </c>
    </row>
    <row r="35" spans="1:36" ht="13.5" customHeight="1">
      <c r="A35" s="53"/>
      <c r="B35" s="19"/>
      <c r="C35" s="20"/>
      <c r="D35" s="17"/>
      <c r="F35" s="126"/>
      <c r="G35" s="96"/>
      <c r="H35" s="17"/>
      <c r="J35" s="126"/>
      <c r="K35" s="96"/>
      <c r="L35" s="17"/>
      <c r="N35" s="56"/>
      <c r="P35" s="70"/>
      <c r="R35" s="56"/>
      <c r="T35" s="18"/>
      <c r="V35" s="70"/>
      <c r="X35" s="56"/>
      <c r="Z35" s="70"/>
      <c r="AB35" s="56"/>
      <c r="AD35" s="70"/>
      <c r="AF35" s="56"/>
      <c r="AH35" s="70"/>
      <c r="AJ35" s="56"/>
    </row>
    <row r="36" spans="1:36" ht="13.5" customHeight="1">
      <c r="A36" s="54">
        <v>112</v>
      </c>
      <c r="B36" s="47" t="s">
        <v>19</v>
      </c>
      <c r="C36" s="20"/>
      <c r="D36" s="21">
        <f>D37+D38</f>
        <v>28140</v>
      </c>
      <c r="F36" s="127">
        <f>+D36/D24</f>
        <v>0.8111380145278451</v>
      </c>
      <c r="G36" s="96"/>
      <c r="H36" s="21">
        <f>H37+H38</f>
        <v>0</v>
      </c>
      <c r="J36" s="127">
        <f>+H36/H24</f>
        <v>0</v>
      </c>
      <c r="K36" s="96"/>
      <c r="L36" s="21">
        <f>L37+L38</f>
        <v>0</v>
      </c>
      <c r="N36" s="22">
        <f>+L36/L24</f>
        <v>0</v>
      </c>
      <c r="P36" s="69">
        <f>+P37+P38</f>
        <v>0</v>
      </c>
      <c r="R36" s="22">
        <f>+P36/P24</f>
        <v>0</v>
      </c>
      <c r="T36" s="23" t="e">
        <f>+P36/L36*100</f>
        <v>#DIV/0!</v>
      </c>
      <c r="V36" s="69">
        <f>+V37+V38</f>
        <v>0</v>
      </c>
      <c r="X36" s="22">
        <f>+V36/V24</f>
        <v>0</v>
      </c>
      <c r="Z36" s="69">
        <f>+Z37+Z38</f>
        <v>0</v>
      </c>
      <c r="AB36" s="22">
        <f>+Z36/Z24</f>
        <v>0</v>
      </c>
      <c r="AD36" s="69">
        <f>+AD37+AD38</f>
        <v>0</v>
      </c>
      <c r="AF36" s="22">
        <f>+AD36/AD24</f>
        <v>0</v>
      </c>
      <c r="AH36" s="69">
        <f>+AH37+AH38</f>
        <v>0</v>
      </c>
      <c r="AJ36" s="22">
        <f>+AH36/AH24</f>
        <v>0</v>
      </c>
    </row>
    <row r="37" spans="1:36" ht="13.5" customHeight="1">
      <c r="A37" s="16">
        <v>1120</v>
      </c>
      <c r="B37" s="19" t="s">
        <v>71</v>
      </c>
      <c r="C37" s="20"/>
      <c r="D37" s="78">
        <v>28140</v>
      </c>
      <c r="F37" s="128"/>
      <c r="G37" s="96"/>
      <c r="H37" s="78">
        <v>0</v>
      </c>
      <c r="J37" s="128"/>
      <c r="K37" s="96"/>
      <c r="L37" s="78">
        <v>0</v>
      </c>
      <c r="N37" s="48"/>
      <c r="P37" s="79">
        <v>0</v>
      </c>
      <c r="R37" s="48"/>
      <c r="T37" s="18" t="e">
        <f>+P37/L37*100</f>
        <v>#DIV/0!</v>
      </c>
      <c r="V37" s="79">
        <v>0</v>
      </c>
      <c r="X37" s="48"/>
      <c r="Z37" s="79">
        <v>0</v>
      </c>
      <c r="AB37" s="48"/>
      <c r="AD37" s="79">
        <v>0</v>
      </c>
      <c r="AF37" s="48"/>
      <c r="AH37" s="70">
        <f>+P37</f>
        <v>0</v>
      </c>
      <c r="AJ37" s="48"/>
    </row>
    <row r="38" spans="1:34" ht="13.5" customHeight="1">
      <c r="A38" s="16">
        <v>1121</v>
      </c>
      <c r="B38" s="19" t="s">
        <v>20</v>
      </c>
      <c r="C38" s="20"/>
      <c r="D38" s="78">
        <v>0</v>
      </c>
      <c r="G38" s="96"/>
      <c r="H38" s="78">
        <v>0</v>
      </c>
      <c r="K38" s="96"/>
      <c r="L38" s="78">
        <v>0</v>
      </c>
      <c r="P38" s="79">
        <v>0</v>
      </c>
      <c r="T38" s="18" t="e">
        <f>+P38/L38*100</f>
        <v>#DIV/0!</v>
      </c>
      <c r="V38" s="79">
        <v>0</v>
      </c>
      <c r="Z38" s="79">
        <v>0</v>
      </c>
      <c r="AD38" s="79">
        <v>0</v>
      </c>
      <c r="AH38" s="70">
        <f>+P38</f>
        <v>0</v>
      </c>
    </row>
    <row r="39" spans="1:34" ht="13.5" customHeight="1">
      <c r="A39" s="53"/>
      <c r="B39" s="58"/>
      <c r="C39" s="20"/>
      <c r="D39" s="49"/>
      <c r="G39" s="96"/>
      <c r="H39" s="49"/>
      <c r="K39" s="96"/>
      <c r="L39" s="49"/>
      <c r="P39" s="71"/>
      <c r="T39" s="50"/>
      <c r="V39" s="71"/>
      <c r="Z39" s="71"/>
      <c r="AD39" s="71"/>
      <c r="AH39" s="71"/>
    </row>
    <row r="40" spans="1:36" ht="13.5" customHeight="1">
      <c r="A40" s="45">
        <v>12</v>
      </c>
      <c r="B40" s="30" t="s">
        <v>134</v>
      </c>
      <c r="D40" s="32">
        <f>D42</f>
        <v>861775</v>
      </c>
      <c r="F40" s="124">
        <f>D40/D51</f>
        <v>0.03281294858292535</v>
      </c>
      <c r="H40" s="32">
        <f>H42</f>
        <v>786000</v>
      </c>
      <c r="J40" s="124">
        <f>H40/H51</f>
        <v>0.030688380192329466</v>
      </c>
      <c r="L40" s="32">
        <f>L42</f>
        <v>938442</v>
      </c>
      <c r="N40" s="46">
        <f>L40/L51</f>
        <v>0.03630640491528962</v>
      </c>
      <c r="P40" s="67">
        <f>+P42</f>
        <v>499000</v>
      </c>
      <c r="R40" s="46">
        <f>P40/P51</f>
        <v>0.019632143208419398</v>
      </c>
      <c r="T40" s="34">
        <f>+P40/L40*100</f>
        <v>53.1732381969264</v>
      </c>
      <c r="V40" s="67">
        <f>+V42</f>
        <v>75000</v>
      </c>
      <c r="X40" s="46">
        <f>V40/V51</f>
        <v>0.01275618675057403</v>
      </c>
      <c r="Z40" s="67">
        <f>+Z42</f>
        <v>202000</v>
      </c>
      <c r="AB40" s="46">
        <f>Z40/Z51</f>
        <v>0.016816446817986937</v>
      </c>
      <c r="AD40" s="67">
        <f>+AD42</f>
        <v>380000</v>
      </c>
      <c r="AF40" s="46">
        <f>AD40/AD51</f>
        <v>0.018892266848297583</v>
      </c>
      <c r="AH40" s="67">
        <f>+AH42</f>
        <v>499000</v>
      </c>
      <c r="AJ40" s="46">
        <f>AH40/AH51</f>
        <v>0.019632143208419398</v>
      </c>
    </row>
    <row r="41" spans="1:36" ht="13.5" customHeight="1">
      <c r="A41" s="53"/>
      <c r="B41" s="59"/>
      <c r="D41" s="51"/>
      <c r="F41" s="126"/>
      <c r="H41" s="51"/>
      <c r="J41" s="126"/>
      <c r="L41" s="51"/>
      <c r="N41" s="56"/>
      <c r="P41" s="68"/>
      <c r="R41" s="56"/>
      <c r="T41" s="57"/>
      <c r="V41" s="68"/>
      <c r="X41" s="56"/>
      <c r="Z41" s="68"/>
      <c r="AB41" s="56"/>
      <c r="AD41" s="68"/>
      <c r="AF41" s="56"/>
      <c r="AH41" s="68"/>
      <c r="AJ41" s="56"/>
    </row>
    <row r="42" spans="1:36" ht="13.5" customHeight="1">
      <c r="A42" s="54">
        <v>120</v>
      </c>
      <c r="B42" s="47" t="s">
        <v>135</v>
      </c>
      <c r="C42" s="20"/>
      <c r="D42" s="21">
        <f>SUM(D43:D49)</f>
        <v>861775</v>
      </c>
      <c r="F42" s="127">
        <f>+D42/D40</f>
        <v>1</v>
      </c>
      <c r="G42" s="96"/>
      <c r="H42" s="21">
        <f>SUM(H43:H49)</f>
        <v>786000</v>
      </c>
      <c r="J42" s="127">
        <f>+H42/H40</f>
        <v>1</v>
      </c>
      <c r="K42" s="96"/>
      <c r="L42" s="21">
        <f>SUM(L43:L49)</f>
        <v>938442</v>
      </c>
      <c r="N42" s="22">
        <f>+L42/L40</f>
        <v>1</v>
      </c>
      <c r="P42" s="69">
        <f>SUM(P43:P49)</f>
        <v>499000</v>
      </c>
      <c r="R42" s="22">
        <f>+P42/P40</f>
        <v>1</v>
      </c>
      <c r="T42" s="23">
        <f aca="true" t="shared" si="0" ref="T42:T49">+P42/L42*100</f>
        <v>53.1732381969264</v>
      </c>
      <c r="V42" s="69">
        <f>SUM(V43:V49)</f>
        <v>75000</v>
      </c>
      <c r="X42" s="22">
        <f>+V42/V40</f>
        <v>1</v>
      </c>
      <c r="Z42" s="69">
        <f>SUM(Z43:Z49)</f>
        <v>202000</v>
      </c>
      <c r="AB42" s="22">
        <f>+Z42/Z40</f>
        <v>1</v>
      </c>
      <c r="AD42" s="69">
        <f>SUM(AD43:AD49)</f>
        <v>380000</v>
      </c>
      <c r="AF42" s="22">
        <f>+AD42/AD40</f>
        <v>1</v>
      </c>
      <c r="AH42" s="69">
        <f>SUM(AH43:AH49)</f>
        <v>499000</v>
      </c>
      <c r="AJ42" s="22">
        <f>+AH42/AH40</f>
        <v>1</v>
      </c>
    </row>
    <row r="43" spans="1:36" ht="13.5" customHeight="1">
      <c r="A43" s="16">
        <v>1200</v>
      </c>
      <c r="B43" s="19" t="s">
        <v>72</v>
      </c>
      <c r="C43" s="20"/>
      <c r="D43" s="78">
        <v>5027</v>
      </c>
      <c r="F43" s="128"/>
      <c r="G43" s="96"/>
      <c r="H43" s="78">
        <v>6000</v>
      </c>
      <c r="J43" s="128"/>
      <c r="K43" s="96"/>
      <c r="L43" s="78">
        <v>11000</v>
      </c>
      <c r="N43" s="48"/>
      <c r="P43" s="79">
        <v>0</v>
      </c>
      <c r="R43" s="48"/>
      <c r="T43" s="18">
        <f t="shared" si="0"/>
        <v>0</v>
      </c>
      <c r="V43" s="79">
        <v>0</v>
      </c>
      <c r="X43" s="48"/>
      <c r="Z43" s="79">
        <v>0</v>
      </c>
      <c r="AB43" s="48"/>
      <c r="AD43" s="79">
        <v>0</v>
      </c>
      <c r="AF43" s="48"/>
      <c r="AH43" s="70">
        <f aca="true" t="shared" si="1" ref="AH43:AH49">+P43</f>
        <v>0</v>
      </c>
      <c r="AJ43" s="48"/>
    </row>
    <row r="44" spans="1:34" ht="13.5" customHeight="1">
      <c r="A44" s="16">
        <v>1201</v>
      </c>
      <c r="B44" s="19" t="s">
        <v>21</v>
      </c>
      <c r="C44" s="20"/>
      <c r="D44" s="78">
        <v>0</v>
      </c>
      <c r="G44" s="96"/>
      <c r="H44" s="78">
        <v>0</v>
      </c>
      <c r="K44" s="96"/>
      <c r="L44" s="78">
        <v>0</v>
      </c>
      <c r="P44" s="79">
        <v>0</v>
      </c>
      <c r="T44" s="18" t="e">
        <f t="shared" si="0"/>
        <v>#DIV/0!</v>
      </c>
      <c r="V44" s="79">
        <v>0</v>
      </c>
      <c r="Z44" s="79">
        <v>0</v>
      </c>
      <c r="AD44" s="79">
        <v>0</v>
      </c>
      <c r="AH44" s="70">
        <f t="shared" si="1"/>
        <v>0</v>
      </c>
    </row>
    <row r="45" spans="1:34" ht="13.5" customHeight="1">
      <c r="A45" s="16">
        <v>1202</v>
      </c>
      <c r="B45" s="19" t="s">
        <v>22</v>
      </c>
      <c r="C45" s="20"/>
      <c r="D45" s="78">
        <v>0</v>
      </c>
      <c r="G45" s="96"/>
      <c r="H45" s="78">
        <v>0</v>
      </c>
      <c r="K45" s="96"/>
      <c r="L45" s="78">
        <v>0</v>
      </c>
      <c r="P45" s="79">
        <v>0</v>
      </c>
      <c r="T45" s="18" t="e">
        <f t="shared" si="0"/>
        <v>#DIV/0!</v>
      </c>
      <c r="V45" s="79">
        <v>0</v>
      </c>
      <c r="Z45" s="79">
        <v>0</v>
      </c>
      <c r="AD45" s="79">
        <v>0</v>
      </c>
      <c r="AH45" s="70">
        <f t="shared" si="1"/>
        <v>0</v>
      </c>
    </row>
    <row r="46" spans="1:34" ht="13.5" customHeight="1">
      <c r="A46" s="16">
        <v>1203</v>
      </c>
      <c r="B46" s="19" t="s">
        <v>23</v>
      </c>
      <c r="C46" s="20"/>
      <c r="D46" s="78">
        <v>0</v>
      </c>
      <c r="G46" s="96"/>
      <c r="H46" s="78">
        <v>0</v>
      </c>
      <c r="K46" s="96"/>
      <c r="L46" s="78">
        <v>0</v>
      </c>
      <c r="P46" s="79">
        <v>0</v>
      </c>
      <c r="T46" s="18" t="e">
        <f t="shared" si="0"/>
        <v>#DIV/0!</v>
      </c>
      <c r="V46" s="79">
        <v>0</v>
      </c>
      <c r="Z46" s="79">
        <v>0</v>
      </c>
      <c r="AD46" s="79">
        <v>0</v>
      </c>
      <c r="AH46" s="70">
        <f t="shared" si="1"/>
        <v>0</v>
      </c>
    </row>
    <row r="47" spans="1:34" ht="13.5" customHeight="1">
      <c r="A47" s="16">
        <v>1204</v>
      </c>
      <c r="B47" s="19" t="s">
        <v>24</v>
      </c>
      <c r="C47" s="20"/>
      <c r="D47" s="78">
        <v>91375</v>
      </c>
      <c r="G47" s="96"/>
      <c r="H47" s="78">
        <v>0</v>
      </c>
      <c r="K47" s="96"/>
      <c r="L47" s="78">
        <v>0</v>
      </c>
      <c r="P47" s="79">
        <v>0</v>
      </c>
      <c r="T47" s="18" t="e">
        <f t="shared" si="0"/>
        <v>#DIV/0!</v>
      </c>
      <c r="V47" s="79">
        <v>0</v>
      </c>
      <c r="Z47" s="79">
        <v>0</v>
      </c>
      <c r="AD47" s="79">
        <v>0</v>
      </c>
      <c r="AH47" s="70">
        <f t="shared" si="1"/>
        <v>0</v>
      </c>
    </row>
    <row r="48" spans="1:34" ht="13.5" customHeight="1">
      <c r="A48" s="16">
        <v>1205</v>
      </c>
      <c r="B48" s="19" t="s">
        <v>73</v>
      </c>
      <c r="C48" s="20"/>
      <c r="D48" s="78">
        <v>321355</v>
      </c>
      <c r="G48" s="96"/>
      <c r="H48" s="78">
        <v>350000</v>
      </c>
      <c r="K48" s="96"/>
      <c r="L48" s="78">
        <v>650000</v>
      </c>
      <c r="P48" s="79">
        <v>224000</v>
      </c>
      <c r="T48" s="18">
        <f t="shared" si="0"/>
        <v>34.46153846153846</v>
      </c>
      <c r="V48" s="79">
        <v>40000</v>
      </c>
      <c r="Z48" s="79">
        <v>112000</v>
      </c>
      <c r="AD48" s="79">
        <v>185000</v>
      </c>
      <c r="AH48" s="70">
        <f t="shared" si="1"/>
        <v>224000</v>
      </c>
    </row>
    <row r="49" spans="1:34" ht="13.5" customHeight="1">
      <c r="A49" s="16">
        <v>1206</v>
      </c>
      <c r="B49" s="19" t="s">
        <v>74</v>
      </c>
      <c r="C49" s="20"/>
      <c r="D49" s="78">
        <v>444018</v>
      </c>
      <c r="G49" s="96"/>
      <c r="H49" s="78">
        <v>430000</v>
      </c>
      <c r="K49" s="96"/>
      <c r="L49" s="78">
        <v>277442</v>
      </c>
      <c r="P49" s="79">
        <v>275000</v>
      </c>
      <c r="T49" s="18">
        <f t="shared" si="0"/>
        <v>99.11981603362145</v>
      </c>
      <c r="V49" s="79">
        <v>35000</v>
      </c>
      <c r="Z49" s="79">
        <v>90000</v>
      </c>
      <c r="AD49" s="79">
        <v>195000</v>
      </c>
      <c r="AH49" s="70">
        <f t="shared" si="1"/>
        <v>275000</v>
      </c>
    </row>
    <row r="50" spans="1:34" ht="13.5" customHeight="1">
      <c r="A50" s="53"/>
      <c r="B50" s="58"/>
      <c r="C50" s="20"/>
      <c r="D50" s="49"/>
      <c r="G50" s="96"/>
      <c r="H50" s="49"/>
      <c r="K50" s="96"/>
      <c r="L50" s="49"/>
      <c r="P50" s="71"/>
      <c r="T50" s="50"/>
      <c r="V50" s="71"/>
      <c r="Z50" s="71"/>
      <c r="AD50" s="71"/>
      <c r="AH50" s="71"/>
    </row>
    <row r="51" spans="1:36" s="24" customFormat="1" ht="13.5" customHeight="1">
      <c r="A51" s="52">
        <v>1</v>
      </c>
      <c r="B51" s="36" t="s">
        <v>25</v>
      </c>
      <c r="C51" s="25"/>
      <c r="D51" s="37">
        <f>D6+D24+D40</f>
        <v>26263260</v>
      </c>
      <c r="E51" s="130"/>
      <c r="F51" s="131">
        <f>F6+F24+F40</f>
        <v>1</v>
      </c>
      <c r="G51" s="132"/>
      <c r="H51" s="37">
        <f>H6+H24+H40</f>
        <v>25612300</v>
      </c>
      <c r="I51" s="130"/>
      <c r="J51" s="131">
        <f>J6+J24+J40</f>
        <v>0.9999999999999999</v>
      </c>
      <c r="K51" s="132"/>
      <c r="L51" s="37">
        <f>L6+L24+L40</f>
        <v>25847836</v>
      </c>
      <c r="M51" s="26"/>
      <c r="N51" s="38">
        <f>N6+N24+N40</f>
        <v>1</v>
      </c>
      <c r="O51" s="27"/>
      <c r="P51" s="72">
        <f>+P6+P24+P40</f>
        <v>25417500</v>
      </c>
      <c r="Q51" s="26"/>
      <c r="R51" s="38">
        <f>R6+R24+R40</f>
        <v>1</v>
      </c>
      <c r="S51" s="28"/>
      <c r="T51" s="133">
        <f>+P51/L51*100</f>
        <v>98.33511787988752</v>
      </c>
      <c r="U51" s="29"/>
      <c r="V51" s="72">
        <f>+V6+V24+V40</f>
        <v>5879500</v>
      </c>
      <c r="W51" s="26"/>
      <c r="X51" s="38">
        <f>X6+X24+X40</f>
        <v>1</v>
      </c>
      <c r="Y51" s="27"/>
      <c r="Z51" s="72">
        <f>+Z6+Z24+Z40</f>
        <v>12012050</v>
      </c>
      <c r="AA51" s="26"/>
      <c r="AB51" s="38">
        <f>AB6+AB24+AB40</f>
        <v>1</v>
      </c>
      <c r="AC51" s="28"/>
      <c r="AD51" s="72">
        <f>+AD6+AD24+AD40</f>
        <v>20114050</v>
      </c>
      <c r="AE51" s="26"/>
      <c r="AF51" s="38">
        <f>AF6+AF24+AF40</f>
        <v>1</v>
      </c>
      <c r="AG51" s="27"/>
      <c r="AH51" s="72">
        <f>+AH6+AH24+AH40</f>
        <v>25417500</v>
      </c>
      <c r="AI51" s="26"/>
      <c r="AJ51" s="38">
        <f>AJ6+AJ24+AJ40</f>
        <v>1</v>
      </c>
    </row>
    <row r="52" spans="1:34" ht="13.5" customHeight="1">
      <c r="A52" s="53"/>
      <c r="D52" s="9"/>
      <c r="H52" s="9"/>
      <c r="P52" s="73"/>
      <c r="V52" s="73"/>
      <c r="Z52" s="73"/>
      <c r="AD52" s="73"/>
      <c r="AH52" s="73"/>
    </row>
    <row r="53" spans="1:34" ht="13.5" customHeight="1" hidden="1">
      <c r="A53" s="53"/>
      <c r="D53" s="9"/>
      <c r="H53" s="9"/>
      <c r="P53" s="73"/>
      <c r="V53" s="73"/>
      <c r="Z53" s="73"/>
      <c r="AD53" s="73"/>
      <c r="AH53" s="73"/>
    </row>
    <row r="54" spans="1:36" ht="13.5" customHeight="1">
      <c r="A54" s="45">
        <v>20</v>
      </c>
      <c r="B54" s="30" t="s">
        <v>26</v>
      </c>
      <c r="D54" s="32">
        <f>D56+D65+D78+D85+D91</f>
        <v>25319875</v>
      </c>
      <c r="E54" s="134"/>
      <c r="F54" s="124">
        <f>+D54/D122</f>
        <v>0.9687397020682197</v>
      </c>
      <c r="H54" s="32">
        <f>H56+H65+H78+H85+H91</f>
        <v>24825000</v>
      </c>
      <c r="J54" s="124">
        <f>+H54/H122</f>
        <v>0.9695940008202003</v>
      </c>
      <c r="L54" s="32">
        <f>L56+L65+L78+L85+L91</f>
        <v>25149093</v>
      </c>
      <c r="N54" s="46">
        <f>+L54/L122</f>
        <v>0.9749337999952162</v>
      </c>
      <c r="P54" s="67">
        <f>+P56+P65+P78+P85+P91</f>
        <v>25307000</v>
      </c>
      <c r="R54" s="46">
        <f>+P54/P122</f>
        <v>0.998815960847772</v>
      </c>
      <c r="T54" s="34">
        <f>+P54/L54*100</f>
        <v>100.62788347874016</v>
      </c>
      <c r="U54" s="13"/>
      <c r="V54" s="67">
        <f>+V56+V65+V78+V85+V91</f>
        <v>5844500</v>
      </c>
      <c r="X54" s="46">
        <f>+V54/V122</f>
        <v>0.9990085978496829</v>
      </c>
      <c r="Z54" s="67">
        <f>+Z56+Z65+Z78+Z85+Z91</f>
        <v>12081800</v>
      </c>
      <c r="AB54" s="46">
        <f>+Z54/Z122</f>
        <v>0.9988590892555971</v>
      </c>
      <c r="AD54" s="67">
        <f>+AD56+AD65+AD78+AD85+AD91</f>
        <v>18590200</v>
      </c>
      <c r="AF54" s="46">
        <f>+AD54/AD122</f>
        <v>0.9987374890537615</v>
      </c>
      <c r="AH54" s="67">
        <f>+AH56+AH65+AH78+AH85+AH91</f>
        <v>25307000</v>
      </c>
      <c r="AJ54" s="46">
        <f>+AH54/AH122</f>
        <v>0.998815960847772</v>
      </c>
    </row>
    <row r="55" spans="1:36" ht="13.5" customHeight="1">
      <c r="A55" s="53"/>
      <c r="B55" s="60"/>
      <c r="C55" s="20"/>
      <c r="D55" s="51"/>
      <c r="F55" s="126"/>
      <c r="G55" s="96"/>
      <c r="H55" s="51"/>
      <c r="J55" s="126"/>
      <c r="K55" s="96"/>
      <c r="L55" s="51"/>
      <c r="N55" s="56"/>
      <c r="P55" s="68"/>
      <c r="R55" s="56"/>
      <c r="T55" s="57"/>
      <c r="V55" s="68"/>
      <c r="X55" s="56"/>
      <c r="Z55" s="68"/>
      <c r="AB55" s="56"/>
      <c r="AD55" s="68"/>
      <c r="AF55" s="56"/>
      <c r="AH55" s="68"/>
      <c r="AJ55" s="56"/>
    </row>
    <row r="56" spans="1:36" ht="13.5" customHeight="1">
      <c r="A56" s="54">
        <v>200</v>
      </c>
      <c r="B56" s="47" t="s">
        <v>27</v>
      </c>
      <c r="C56" s="20"/>
      <c r="D56" s="21">
        <f>SUM(D57:D63)</f>
        <v>7154682</v>
      </c>
      <c r="F56" s="127">
        <f>+D56/D54</f>
        <v>0.2825717741497539</v>
      </c>
      <c r="G56" s="96"/>
      <c r="H56" s="21">
        <f>SUM(H57:H63)</f>
        <v>7201000</v>
      </c>
      <c r="J56" s="127">
        <f>+H56/H54</f>
        <v>0.29007049345417923</v>
      </c>
      <c r="K56" s="96"/>
      <c r="L56" s="21">
        <f>SUM(L57:L63)</f>
        <v>7347004</v>
      </c>
      <c r="N56" s="22">
        <f>+L56/L54</f>
        <v>0.29213793117708065</v>
      </c>
      <c r="P56" s="69">
        <f>SUM(P57:P63)</f>
        <v>7235000</v>
      </c>
      <c r="R56" s="22">
        <f>+P56/P54</f>
        <v>0.28588927964594774</v>
      </c>
      <c r="T56" s="23">
        <f aca="true" t="shared" si="2" ref="T56:T62">+P56/L56*100</f>
        <v>98.47551464515331</v>
      </c>
      <c r="U56" s="13"/>
      <c r="V56" s="69">
        <f>SUM(V57:V63)</f>
        <v>1687300</v>
      </c>
      <c r="X56" s="22">
        <f>+V56/V54</f>
        <v>0.2886987766275986</v>
      </c>
      <c r="Z56" s="69">
        <f>SUM(Z57:Z63)</f>
        <v>3455500</v>
      </c>
      <c r="AB56" s="22">
        <f>+Z56/Z54</f>
        <v>0.2860087073118244</v>
      </c>
      <c r="AD56" s="69">
        <f>SUM(AD57:AD63)</f>
        <v>5180000</v>
      </c>
      <c r="AF56" s="22">
        <f>+AD56/AD54</f>
        <v>0.27864143473443</v>
      </c>
      <c r="AH56" s="69">
        <f>SUM(AH57:AH63)</f>
        <v>7235000</v>
      </c>
      <c r="AJ56" s="22">
        <f>+AH56/AH54</f>
        <v>0.28588927964594774</v>
      </c>
    </row>
    <row r="57" spans="1:36" ht="13.5" customHeight="1">
      <c r="A57" s="16">
        <v>2000</v>
      </c>
      <c r="B57" s="19" t="s">
        <v>75</v>
      </c>
      <c r="C57" s="20"/>
      <c r="D57" s="78">
        <v>5176537</v>
      </c>
      <c r="F57" s="128"/>
      <c r="G57" s="96"/>
      <c r="H57" s="78">
        <v>5200000</v>
      </c>
      <c r="J57" s="128"/>
      <c r="K57" s="96"/>
      <c r="L57" s="78">
        <v>5510000</v>
      </c>
      <c r="N57" s="48"/>
      <c r="P57" s="79">
        <v>5450000</v>
      </c>
      <c r="R57" s="48"/>
      <c r="T57" s="18">
        <f t="shared" si="2"/>
        <v>98.91107078039929</v>
      </c>
      <c r="V57" s="79">
        <v>1300000</v>
      </c>
      <c r="X57" s="48"/>
      <c r="Z57" s="79">
        <v>2700000</v>
      </c>
      <c r="AB57" s="48"/>
      <c r="AD57" s="79">
        <v>4140000</v>
      </c>
      <c r="AF57" s="48"/>
      <c r="AH57" s="70">
        <f aca="true" t="shared" si="3" ref="AH57:AH63">+P57</f>
        <v>5450000</v>
      </c>
      <c r="AJ57" s="48"/>
    </row>
    <row r="58" spans="1:34" ht="13.5" customHeight="1">
      <c r="A58" s="16">
        <v>2001</v>
      </c>
      <c r="B58" s="19" t="s">
        <v>28</v>
      </c>
      <c r="C58" s="20"/>
      <c r="D58" s="78">
        <v>13407</v>
      </c>
      <c r="G58" s="96"/>
      <c r="H58" s="78">
        <v>16000</v>
      </c>
      <c r="K58" s="96"/>
      <c r="L58" s="78">
        <v>16004</v>
      </c>
      <c r="P58" s="79">
        <v>15000</v>
      </c>
      <c r="T58" s="18">
        <f t="shared" si="2"/>
        <v>93.72656835791052</v>
      </c>
      <c r="V58" s="79">
        <v>3300</v>
      </c>
      <c r="Z58" s="79">
        <v>7500</v>
      </c>
      <c r="AD58" s="79">
        <v>12000</v>
      </c>
      <c r="AH58" s="70">
        <f t="shared" si="3"/>
        <v>15000</v>
      </c>
    </row>
    <row r="59" spans="1:34" ht="13.5" customHeight="1">
      <c r="A59" s="16">
        <v>2002</v>
      </c>
      <c r="B59" s="19" t="s">
        <v>76</v>
      </c>
      <c r="C59" s="20"/>
      <c r="D59" s="78">
        <v>1515573</v>
      </c>
      <c r="G59" s="96"/>
      <c r="H59" s="78">
        <v>1500000</v>
      </c>
      <c r="K59" s="96"/>
      <c r="L59" s="78">
        <v>1336000</v>
      </c>
      <c r="P59" s="79">
        <v>1300000</v>
      </c>
      <c r="T59" s="18">
        <f t="shared" si="2"/>
        <v>97.30538922155688</v>
      </c>
      <c r="V59" s="79">
        <v>260000</v>
      </c>
      <c r="Z59" s="79">
        <v>470000</v>
      </c>
      <c r="AD59" s="79">
        <v>650000</v>
      </c>
      <c r="AH59" s="70">
        <f t="shared" si="3"/>
        <v>1300000</v>
      </c>
    </row>
    <row r="60" spans="1:34" ht="13.5" customHeight="1">
      <c r="A60" s="16">
        <v>2003</v>
      </c>
      <c r="B60" s="19" t="s">
        <v>77</v>
      </c>
      <c r="C60" s="20"/>
      <c r="D60" s="78">
        <v>304084</v>
      </c>
      <c r="G60" s="96"/>
      <c r="H60" s="78">
        <v>320000</v>
      </c>
      <c r="K60" s="96"/>
      <c r="L60" s="78">
        <v>330000</v>
      </c>
      <c r="P60" s="79">
        <v>310000</v>
      </c>
      <c r="T60" s="18">
        <f t="shared" si="2"/>
        <v>93.93939393939394</v>
      </c>
      <c r="V60" s="79">
        <v>78000</v>
      </c>
      <c r="Z60" s="79">
        <v>208000</v>
      </c>
      <c r="AD60" s="79">
        <v>290000</v>
      </c>
      <c r="AH60" s="70">
        <f t="shared" si="3"/>
        <v>310000</v>
      </c>
    </row>
    <row r="61" spans="1:34" ht="13.5" customHeight="1">
      <c r="A61" s="16">
        <v>2004</v>
      </c>
      <c r="B61" s="19" t="s">
        <v>78</v>
      </c>
      <c r="C61" s="20"/>
      <c r="D61" s="78">
        <v>145081</v>
      </c>
      <c r="G61" s="96"/>
      <c r="H61" s="78">
        <v>165000</v>
      </c>
      <c r="K61" s="96"/>
      <c r="L61" s="78">
        <v>155000</v>
      </c>
      <c r="P61" s="79">
        <v>160000</v>
      </c>
      <c r="T61" s="18">
        <f t="shared" si="2"/>
        <v>103.2258064516129</v>
      </c>
      <c r="V61" s="79">
        <v>46000</v>
      </c>
      <c r="Z61" s="79">
        <v>70000</v>
      </c>
      <c r="AD61" s="79">
        <v>88000</v>
      </c>
      <c r="AH61" s="70">
        <f t="shared" si="3"/>
        <v>160000</v>
      </c>
    </row>
    <row r="62" spans="1:34" ht="13.5" customHeight="1">
      <c r="A62" s="16">
        <v>2005</v>
      </c>
      <c r="B62" s="19" t="s">
        <v>29</v>
      </c>
      <c r="C62" s="20"/>
      <c r="D62" s="78">
        <v>0</v>
      </c>
      <c r="G62" s="96"/>
      <c r="H62" s="78">
        <v>0</v>
      </c>
      <c r="K62" s="96"/>
      <c r="L62" s="78">
        <v>0</v>
      </c>
      <c r="P62" s="79">
        <v>0</v>
      </c>
      <c r="T62" s="18" t="e">
        <f t="shared" si="2"/>
        <v>#DIV/0!</v>
      </c>
      <c r="V62" s="79">
        <v>0</v>
      </c>
      <c r="Z62" s="79">
        <v>0</v>
      </c>
      <c r="AD62" s="79">
        <v>0</v>
      </c>
      <c r="AH62" s="70">
        <f t="shared" si="3"/>
        <v>0</v>
      </c>
    </row>
    <row r="63" spans="1:34" ht="22.5" customHeight="1">
      <c r="A63" s="135">
        <v>2006</v>
      </c>
      <c r="B63" s="136" t="s">
        <v>133</v>
      </c>
      <c r="C63" s="20"/>
      <c r="D63" s="78">
        <v>0</v>
      </c>
      <c r="G63" s="96"/>
      <c r="H63" s="78">
        <v>0</v>
      </c>
      <c r="K63" s="96"/>
      <c r="L63" s="78">
        <v>0</v>
      </c>
      <c r="P63" s="79">
        <v>0</v>
      </c>
      <c r="T63" s="18" t="e">
        <f>+P63/L63*100</f>
        <v>#DIV/0!</v>
      </c>
      <c r="V63" s="79">
        <v>0</v>
      </c>
      <c r="Z63" s="79">
        <v>0</v>
      </c>
      <c r="AD63" s="79">
        <v>0</v>
      </c>
      <c r="AH63" s="70">
        <f t="shared" si="3"/>
        <v>0</v>
      </c>
    </row>
    <row r="64" spans="1:36" ht="13.5" customHeight="1">
      <c r="A64" s="53"/>
      <c r="B64" s="19"/>
      <c r="C64" s="20"/>
      <c r="D64" s="17"/>
      <c r="F64" s="126"/>
      <c r="G64" s="96"/>
      <c r="H64" s="17"/>
      <c r="J64" s="126"/>
      <c r="K64" s="96"/>
      <c r="L64" s="17"/>
      <c r="N64" s="56"/>
      <c r="P64" s="70"/>
      <c r="R64" s="56"/>
      <c r="T64" s="18"/>
      <c r="V64" s="70"/>
      <c r="X64" s="56"/>
      <c r="Z64" s="70"/>
      <c r="AB64" s="56"/>
      <c r="AD64" s="70"/>
      <c r="AF64" s="56"/>
      <c r="AH64" s="70"/>
      <c r="AJ64" s="56"/>
    </row>
    <row r="65" spans="1:36" ht="13.5" customHeight="1">
      <c r="A65" s="54">
        <v>201</v>
      </c>
      <c r="B65" s="47" t="s">
        <v>30</v>
      </c>
      <c r="C65" s="20"/>
      <c r="D65" s="21">
        <f>SUM(D66:D76)</f>
        <v>3391727</v>
      </c>
      <c r="F65" s="127">
        <f>+D65/D54</f>
        <v>0.13395512418603964</v>
      </c>
      <c r="G65" s="96"/>
      <c r="H65" s="21">
        <f>SUM(H66:H76)</f>
        <v>2858000</v>
      </c>
      <c r="J65" s="127">
        <f>+H65/H54</f>
        <v>0.11512588116817724</v>
      </c>
      <c r="K65" s="96"/>
      <c r="L65" s="21">
        <f>SUM(L66:L76)</f>
        <v>3397000</v>
      </c>
      <c r="N65" s="22">
        <f>+L65/L54</f>
        <v>0.13507445377851202</v>
      </c>
      <c r="P65" s="69">
        <f>SUM(P66:P76)</f>
        <v>3120000</v>
      </c>
      <c r="R65" s="22">
        <f>+P65/P54</f>
        <v>0.123286047338681</v>
      </c>
      <c r="T65" s="23">
        <f>+P65/L65*100</f>
        <v>91.84574624668825</v>
      </c>
      <c r="U65" s="13"/>
      <c r="V65" s="69">
        <f>SUM(V66:V76)</f>
        <v>582000</v>
      </c>
      <c r="X65" s="22">
        <f>+V65/V54</f>
        <v>0.09958080246385491</v>
      </c>
      <c r="Z65" s="69">
        <f>SUM(Z66:Z76)</f>
        <v>1176000</v>
      </c>
      <c r="AB65" s="22">
        <f>+Z65/Z54</f>
        <v>0.09733648959592114</v>
      </c>
      <c r="AD65" s="69">
        <f>SUM(AD66:AD76)</f>
        <v>1946000</v>
      </c>
      <c r="AF65" s="22">
        <f>+AD65/AD54</f>
        <v>0.10467880926509666</v>
      </c>
      <c r="AH65" s="69">
        <f>SUM(AH66:AH76)</f>
        <v>3120000</v>
      </c>
      <c r="AJ65" s="22">
        <f>+AH65/AH54</f>
        <v>0.123286047338681</v>
      </c>
    </row>
    <row r="66" spans="1:36" ht="13.5" customHeight="1">
      <c r="A66" s="16">
        <v>2010</v>
      </c>
      <c r="B66" s="19" t="s">
        <v>79</v>
      </c>
      <c r="C66" s="20"/>
      <c r="D66" s="78">
        <v>129053</v>
      </c>
      <c r="F66" s="128"/>
      <c r="G66" s="96"/>
      <c r="H66" s="78">
        <v>136000</v>
      </c>
      <c r="J66" s="128"/>
      <c r="K66" s="96"/>
      <c r="L66" s="78">
        <v>165000</v>
      </c>
      <c r="N66" s="48"/>
      <c r="P66" s="79">
        <v>160000</v>
      </c>
      <c r="R66" s="48"/>
      <c r="T66" s="18">
        <f>+P66/L66*100</f>
        <v>96.96969696969697</v>
      </c>
      <c r="V66" s="79">
        <v>31000</v>
      </c>
      <c r="X66" s="48"/>
      <c r="Z66" s="79">
        <v>73000</v>
      </c>
      <c r="AB66" s="48"/>
      <c r="AD66" s="79">
        <v>138000</v>
      </c>
      <c r="AF66" s="48"/>
      <c r="AH66" s="70">
        <f>+P66</f>
        <v>160000</v>
      </c>
      <c r="AJ66" s="48"/>
    </row>
    <row r="67" spans="1:34" ht="13.5" customHeight="1">
      <c r="A67" s="16">
        <v>2011</v>
      </c>
      <c r="B67" s="19" t="s">
        <v>80</v>
      </c>
      <c r="C67" s="20"/>
      <c r="D67" s="78">
        <v>0</v>
      </c>
      <c r="G67" s="96"/>
      <c r="H67" s="78">
        <v>0</v>
      </c>
      <c r="K67" s="96"/>
      <c r="L67" s="78">
        <v>0</v>
      </c>
      <c r="P67" s="79">
        <v>0</v>
      </c>
      <c r="T67" s="18" t="e">
        <f>+P67/L67*100</f>
        <v>#DIV/0!</v>
      </c>
      <c r="V67" s="79">
        <v>0</v>
      </c>
      <c r="Z67" s="79">
        <v>0</v>
      </c>
      <c r="AD67" s="79">
        <v>0</v>
      </c>
      <c r="AH67" s="70">
        <f>+P67</f>
        <v>0</v>
      </c>
    </row>
    <row r="68" spans="1:34" ht="13.5" customHeight="1">
      <c r="A68" s="16">
        <v>2012</v>
      </c>
      <c r="B68" s="19" t="s">
        <v>81</v>
      </c>
      <c r="C68" s="20"/>
      <c r="D68" s="78">
        <v>782779</v>
      </c>
      <c r="G68" s="96"/>
      <c r="H68" s="78">
        <v>760000</v>
      </c>
      <c r="K68" s="96"/>
      <c r="L68" s="78">
        <v>750000</v>
      </c>
      <c r="P68" s="79">
        <v>745000</v>
      </c>
      <c r="T68" s="18">
        <f>+P68/L68*100</f>
        <v>99.33333333333333</v>
      </c>
      <c r="V68" s="79">
        <v>150000</v>
      </c>
      <c r="Z68" s="79">
        <v>250000</v>
      </c>
      <c r="AD68" s="79">
        <v>330000</v>
      </c>
      <c r="AH68" s="70">
        <f>+P68</f>
        <v>745000</v>
      </c>
    </row>
    <row r="69" spans="1:34" ht="13.5" customHeight="1">
      <c r="A69" s="16">
        <v>2013</v>
      </c>
      <c r="B69" s="19" t="s">
        <v>82</v>
      </c>
      <c r="C69" s="20"/>
      <c r="D69" s="78">
        <v>73834</v>
      </c>
      <c r="G69" s="96"/>
      <c r="H69" s="78">
        <v>70000</v>
      </c>
      <c r="K69" s="96"/>
      <c r="L69" s="78">
        <v>80000</v>
      </c>
      <c r="P69" s="79">
        <v>80000</v>
      </c>
      <c r="T69" s="18">
        <f aca="true" t="shared" si="4" ref="T69:T76">+P69/L69*100</f>
        <v>100</v>
      </c>
      <c r="V69" s="79">
        <v>18000</v>
      </c>
      <c r="Z69" s="79">
        <v>34000</v>
      </c>
      <c r="AD69" s="79">
        <v>65000</v>
      </c>
      <c r="AH69" s="70">
        <f aca="true" t="shared" si="5" ref="AH69:AH76">+P69</f>
        <v>80000</v>
      </c>
    </row>
    <row r="70" spans="1:34" ht="13.5" customHeight="1">
      <c r="A70" s="16">
        <v>2014</v>
      </c>
      <c r="B70" s="19" t="s">
        <v>83</v>
      </c>
      <c r="C70" s="20"/>
      <c r="D70" s="78">
        <v>96293</v>
      </c>
      <c r="G70" s="96"/>
      <c r="H70" s="78">
        <v>92000</v>
      </c>
      <c r="K70" s="96"/>
      <c r="L70" s="78">
        <v>105000</v>
      </c>
      <c r="P70" s="79">
        <v>100000</v>
      </c>
      <c r="T70" s="18">
        <f t="shared" si="4"/>
        <v>95.23809523809523</v>
      </c>
      <c r="V70" s="79">
        <v>22000</v>
      </c>
      <c r="Z70" s="79">
        <v>50000</v>
      </c>
      <c r="AD70" s="79">
        <v>85000</v>
      </c>
      <c r="AH70" s="70">
        <f t="shared" si="5"/>
        <v>100000</v>
      </c>
    </row>
    <row r="71" spans="1:34" ht="13.5" customHeight="1">
      <c r="A71" s="16">
        <v>2015</v>
      </c>
      <c r="B71" s="19" t="s">
        <v>84</v>
      </c>
      <c r="C71" s="20"/>
      <c r="D71" s="78">
        <v>418576</v>
      </c>
      <c r="G71" s="96"/>
      <c r="H71" s="78">
        <v>310000</v>
      </c>
      <c r="K71" s="96"/>
      <c r="L71" s="78">
        <v>650000</v>
      </c>
      <c r="P71" s="79">
        <v>450000</v>
      </c>
      <c r="T71" s="18">
        <f t="shared" si="4"/>
        <v>69.23076923076923</v>
      </c>
      <c r="V71" s="79">
        <v>71000</v>
      </c>
      <c r="Z71" s="79">
        <v>210000</v>
      </c>
      <c r="AD71" s="79">
        <v>360000</v>
      </c>
      <c r="AH71" s="70">
        <f t="shared" si="5"/>
        <v>450000</v>
      </c>
    </row>
    <row r="72" spans="1:34" ht="13.5" customHeight="1">
      <c r="A72" s="16">
        <v>2016</v>
      </c>
      <c r="B72" s="19" t="s">
        <v>85</v>
      </c>
      <c r="C72" s="20"/>
      <c r="D72" s="78">
        <v>141275</v>
      </c>
      <c r="G72" s="96"/>
      <c r="H72" s="78">
        <v>90000</v>
      </c>
      <c r="K72" s="96"/>
      <c r="L72" s="78">
        <v>120000</v>
      </c>
      <c r="P72" s="79">
        <v>140000</v>
      </c>
      <c r="T72" s="18">
        <f t="shared" si="4"/>
        <v>116.66666666666667</v>
      </c>
      <c r="V72" s="79">
        <v>26000</v>
      </c>
      <c r="Z72" s="79">
        <v>48000</v>
      </c>
      <c r="AD72" s="79">
        <v>61000</v>
      </c>
      <c r="AH72" s="70">
        <f t="shared" si="5"/>
        <v>140000</v>
      </c>
    </row>
    <row r="73" spans="1:34" ht="13.5" customHeight="1">
      <c r="A73" s="16">
        <v>2017</v>
      </c>
      <c r="B73" s="19" t="s">
        <v>86</v>
      </c>
      <c r="C73" s="20"/>
      <c r="D73" s="78">
        <v>520739</v>
      </c>
      <c r="G73" s="96"/>
      <c r="H73" s="78">
        <v>160000</v>
      </c>
      <c r="K73" s="96"/>
      <c r="L73" s="78">
        <v>450000</v>
      </c>
      <c r="P73" s="79">
        <v>400000</v>
      </c>
      <c r="T73" s="18">
        <f t="shared" si="4"/>
        <v>88.88888888888889</v>
      </c>
      <c r="V73" s="79">
        <v>58000</v>
      </c>
      <c r="Z73" s="79">
        <v>92000</v>
      </c>
      <c r="AD73" s="79">
        <v>230000</v>
      </c>
      <c r="AH73" s="70">
        <f t="shared" si="5"/>
        <v>400000</v>
      </c>
    </row>
    <row r="74" spans="1:34" ht="13.5" customHeight="1">
      <c r="A74" s="16">
        <v>2018</v>
      </c>
      <c r="B74" s="19" t="s">
        <v>87</v>
      </c>
      <c r="C74" s="20"/>
      <c r="D74" s="78">
        <v>789439</v>
      </c>
      <c r="G74" s="96"/>
      <c r="H74" s="78">
        <v>800000</v>
      </c>
      <c r="K74" s="96"/>
      <c r="L74" s="78">
        <v>618000</v>
      </c>
      <c r="P74" s="79">
        <v>625000</v>
      </c>
      <c r="T74" s="18">
        <f t="shared" si="4"/>
        <v>101.13268608414239</v>
      </c>
      <c r="V74" s="79">
        <v>85000</v>
      </c>
      <c r="Z74" s="79">
        <v>190000</v>
      </c>
      <c r="AD74" s="79">
        <v>350000</v>
      </c>
      <c r="AH74" s="70">
        <f t="shared" si="5"/>
        <v>625000</v>
      </c>
    </row>
    <row r="75" spans="1:34" ht="13.5" customHeight="1">
      <c r="A75" s="16">
        <v>2019</v>
      </c>
      <c r="B75" s="19" t="s">
        <v>88</v>
      </c>
      <c r="C75" s="20"/>
      <c r="D75" s="78">
        <v>197889</v>
      </c>
      <c r="G75" s="96"/>
      <c r="H75" s="78">
        <v>210000</v>
      </c>
      <c r="K75" s="96"/>
      <c r="L75" s="78">
        <v>209000</v>
      </c>
      <c r="P75" s="79">
        <v>210000</v>
      </c>
      <c r="T75" s="18">
        <f t="shared" si="4"/>
        <v>100.47846889952152</v>
      </c>
      <c r="V75" s="79">
        <v>62000</v>
      </c>
      <c r="Z75" s="79">
        <v>122000</v>
      </c>
      <c r="AD75" s="79">
        <v>157000</v>
      </c>
      <c r="AH75" s="70">
        <f t="shared" si="5"/>
        <v>210000</v>
      </c>
    </row>
    <row r="76" spans="1:34" ht="13.5" customHeight="1">
      <c r="A76" s="16">
        <v>2020</v>
      </c>
      <c r="B76" s="19" t="s">
        <v>31</v>
      </c>
      <c r="C76" s="20"/>
      <c r="D76" s="78">
        <v>241850</v>
      </c>
      <c r="G76" s="96"/>
      <c r="H76" s="78">
        <v>230000</v>
      </c>
      <c r="K76" s="96"/>
      <c r="L76" s="78">
        <v>250000</v>
      </c>
      <c r="P76" s="79">
        <v>210000</v>
      </c>
      <c r="T76" s="18">
        <f t="shared" si="4"/>
        <v>84</v>
      </c>
      <c r="V76" s="79">
        <v>59000</v>
      </c>
      <c r="Z76" s="79">
        <v>107000</v>
      </c>
      <c r="AD76" s="79">
        <v>170000</v>
      </c>
      <c r="AH76" s="70">
        <f t="shared" si="5"/>
        <v>210000</v>
      </c>
    </row>
    <row r="77" spans="1:36" ht="13.5" customHeight="1">
      <c r="A77" s="53"/>
      <c r="B77" s="19"/>
      <c r="C77" s="20"/>
      <c r="D77" s="17"/>
      <c r="F77" s="126"/>
      <c r="G77" s="96"/>
      <c r="H77" s="17"/>
      <c r="J77" s="126"/>
      <c r="K77" s="96"/>
      <c r="L77" s="17"/>
      <c r="N77" s="56"/>
      <c r="P77" s="70"/>
      <c r="R77" s="56"/>
      <c r="T77" s="18"/>
      <c r="V77" s="70"/>
      <c r="X77" s="56"/>
      <c r="Z77" s="70"/>
      <c r="AB77" s="56"/>
      <c r="AD77" s="70"/>
      <c r="AF77" s="56"/>
      <c r="AH77" s="70"/>
      <c r="AJ77" s="56"/>
    </row>
    <row r="78" spans="1:36" ht="13.5" customHeight="1">
      <c r="A78" s="54">
        <v>203</v>
      </c>
      <c r="B78" s="47" t="s">
        <v>32</v>
      </c>
      <c r="C78" s="20"/>
      <c r="D78" s="21">
        <f>SUM(D79:D83)</f>
        <v>13971784</v>
      </c>
      <c r="F78" s="127">
        <f>+D78/D54</f>
        <v>0.5518109390350466</v>
      </c>
      <c r="G78" s="96"/>
      <c r="H78" s="21">
        <f>SUM(H79:H83)</f>
        <v>14145000</v>
      </c>
      <c r="J78" s="127">
        <f>+H78/H54</f>
        <v>0.5697885196374622</v>
      </c>
      <c r="K78" s="96"/>
      <c r="L78" s="21">
        <f>SUM(L79:L83)</f>
        <v>13750813</v>
      </c>
      <c r="N78" s="22">
        <f>+L78/L54</f>
        <v>0.5467717265191234</v>
      </c>
      <c r="P78" s="69">
        <f>SUM(P79:P83)</f>
        <v>13940000</v>
      </c>
      <c r="R78" s="22">
        <f>+P78/P54</f>
        <v>0.5508357371478247</v>
      </c>
      <c r="T78" s="23">
        <f aca="true" t="shared" si="6" ref="T78:T83">+P78/L78*100</f>
        <v>101.37582410581834</v>
      </c>
      <c r="U78" s="13"/>
      <c r="V78" s="69">
        <f>SUM(V79:V83)</f>
        <v>3426000</v>
      </c>
      <c r="X78" s="22">
        <f>+V78/V54</f>
        <v>0.5861921464624861</v>
      </c>
      <c r="Z78" s="69">
        <f>SUM(Z79:Z83)</f>
        <v>7085000</v>
      </c>
      <c r="AB78" s="22">
        <f>+Z78/Z54</f>
        <v>0.5864192421659025</v>
      </c>
      <c r="AD78" s="69">
        <f>SUM(AD79:AD83)</f>
        <v>10860000</v>
      </c>
      <c r="AF78" s="22">
        <f>+AD78/AD54</f>
        <v>0.5841787608524922</v>
      </c>
      <c r="AH78" s="69">
        <f>SUM(AH79:AH83)</f>
        <v>13940000</v>
      </c>
      <c r="AJ78" s="22">
        <f>+AH78/AH54</f>
        <v>0.5508357371478247</v>
      </c>
    </row>
    <row r="79" spans="1:36" ht="13.5" customHeight="1">
      <c r="A79" s="16">
        <v>2030</v>
      </c>
      <c r="B79" s="19" t="s">
        <v>89</v>
      </c>
      <c r="C79" s="20"/>
      <c r="D79" s="78">
        <v>8081436</v>
      </c>
      <c r="F79" s="128"/>
      <c r="G79" s="96"/>
      <c r="H79" s="78">
        <v>8135000</v>
      </c>
      <c r="J79" s="128"/>
      <c r="K79" s="96"/>
      <c r="L79" s="78">
        <v>8030000</v>
      </c>
      <c r="N79" s="48"/>
      <c r="P79" s="79">
        <v>8070000</v>
      </c>
      <c r="R79" s="48"/>
      <c r="T79" s="18">
        <f t="shared" si="6"/>
        <v>100.49813200498133</v>
      </c>
      <c r="V79" s="79">
        <v>2050000</v>
      </c>
      <c r="X79" s="48"/>
      <c r="Z79" s="79">
        <v>4180000</v>
      </c>
      <c r="AB79" s="48"/>
      <c r="AD79" s="79">
        <v>6400000</v>
      </c>
      <c r="AF79" s="48"/>
      <c r="AH79" s="70">
        <f>+P79</f>
        <v>8070000</v>
      </c>
      <c r="AJ79" s="48"/>
    </row>
    <row r="80" spans="1:34" ht="13.5" customHeight="1">
      <c r="A80" s="16">
        <v>2031</v>
      </c>
      <c r="B80" s="19" t="s">
        <v>90</v>
      </c>
      <c r="C80" s="20"/>
      <c r="D80" s="78">
        <v>2923198</v>
      </c>
      <c r="G80" s="96"/>
      <c r="H80" s="78">
        <v>3135000</v>
      </c>
      <c r="K80" s="96"/>
      <c r="L80" s="78">
        <v>2810000</v>
      </c>
      <c r="P80" s="79">
        <v>2900000</v>
      </c>
      <c r="T80" s="18">
        <f t="shared" si="6"/>
        <v>103.20284697508897</v>
      </c>
      <c r="V80" s="79">
        <v>688000</v>
      </c>
      <c r="Z80" s="79">
        <v>1420000</v>
      </c>
      <c r="AD80" s="79">
        <v>2180000</v>
      </c>
      <c r="AH80" s="70">
        <f>+P80</f>
        <v>2900000</v>
      </c>
    </row>
    <row r="81" spans="1:34" ht="13.5" customHeight="1">
      <c r="A81" s="16">
        <v>2032</v>
      </c>
      <c r="B81" s="19" t="s">
        <v>91</v>
      </c>
      <c r="C81" s="20"/>
      <c r="D81" s="78">
        <v>2158557</v>
      </c>
      <c r="G81" s="96"/>
      <c r="H81" s="78">
        <v>2055000</v>
      </c>
      <c r="K81" s="96"/>
      <c r="L81" s="78">
        <v>2110813</v>
      </c>
      <c r="P81" s="79">
        <v>2160000</v>
      </c>
      <c r="T81" s="18">
        <f t="shared" si="6"/>
        <v>102.33023958067342</v>
      </c>
      <c r="V81" s="79">
        <v>540000</v>
      </c>
      <c r="Z81" s="79">
        <v>1100000</v>
      </c>
      <c r="AD81" s="79">
        <v>1700000</v>
      </c>
      <c r="AH81" s="70">
        <f>+P81</f>
        <v>2160000</v>
      </c>
    </row>
    <row r="82" spans="1:34" ht="13.5" customHeight="1">
      <c r="A82" s="16">
        <v>2033</v>
      </c>
      <c r="B82" s="19" t="s">
        <v>92</v>
      </c>
      <c r="C82" s="20"/>
      <c r="D82" s="78">
        <v>281393</v>
      </c>
      <c r="G82" s="96"/>
      <c r="H82" s="78">
        <v>285000</v>
      </c>
      <c r="K82" s="96"/>
      <c r="L82" s="78">
        <v>285000</v>
      </c>
      <c r="P82" s="79">
        <v>285000</v>
      </c>
      <c r="T82" s="18">
        <f t="shared" si="6"/>
        <v>100</v>
      </c>
      <c r="V82" s="79">
        <v>66000</v>
      </c>
      <c r="Z82" s="79">
        <v>130000</v>
      </c>
      <c r="AD82" s="79">
        <v>190000</v>
      </c>
      <c r="AH82" s="70">
        <f>+P82</f>
        <v>285000</v>
      </c>
    </row>
    <row r="83" spans="1:34" ht="13.5" customHeight="1">
      <c r="A83" s="16">
        <v>2034</v>
      </c>
      <c r="B83" s="19" t="s">
        <v>93</v>
      </c>
      <c r="C83" s="20"/>
      <c r="D83" s="78">
        <v>527200</v>
      </c>
      <c r="G83" s="96"/>
      <c r="H83" s="78">
        <v>535000</v>
      </c>
      <c r="K83" s="96"/>
      <c r="L83" s="78">
        <v>515000</v>
      </c>
      <c r="P83" s="79">
        <v>525000</v>
      </c>
      <c r="T83" s="18">
        <f t="shared" si="6"/>
        <v>101.94174757281553</v>
      </c>
      <c r="V83" s="79">
        <v>82000</v>
      </c>
      <c r="Z83" s="79">
        <v>255000</v>
      </c>
      <c r="AD83" s="79">
        <v>390000</v>
      </c>
      <c r="AH83" s="70">
        <f>+P83</f>
        <v>525000</v>
      </c>
    </row>
    <row r="84" spans="1:36" ht="13.5" customHeight="1">
      <c r="A84" s="53"/>
      <c r="B84" s="19"/>
      <c r="C84" s="20"/>
      <c r="D84" s="17"/>
      <c r="F84" s="126"/>
      <c r="G84" s="96"/>
      <c r="H84" s="17"/>
      <c r="J84" s="126"/>
      <c r="K84" s="96"/>
      <c r="L84" s="17"/>
      <c r="N84" s="56"/>
      <c r="P84" s="70"/>
      <c r="R84" s="56"/>
      <c r="T84" s="18"/>
      <c r="V84" s="70"/>
      <c r="X84" s="56"/>
      <c r="Z84" s="70"/>
      <c r="AB84" s="56"/>
      <c r="AD84" s="70"/>
      <c r="AF84" s="56"/>
      <c r="AH84" s="70"/>
      <c r="AJ84" s="56"/>
    </row>
    <row r="85" spans="1:36" ht="13.5" customHeight="1">
      <c r="A85" s="54">
        <v>204</v>
      </c>
      <c r="B85" s="47" t="s">
        <v>33</v>
      </c>
      <c r="C85" s="20"/>
      <c r="D85" s="21">
        <f>SUM(D86:D89)</f>
        <v>423869</v>
      </c>
      <c r="F85" s="127">
        <f>+D85/D54</f>
        <v>0.016740564477510256</v>
      </c>
      <c r="G85" s="96"/>
      <c r="H85" s="21">
        <f>SUM(H86:H89)</f>
        <v>437000</v>
      </c>
      <c r="J85" s="127">
        <f>+H85/H54</f>
        <v>0.017603222557905338</v>
      </c>
      <c r="K85" s="96"/>
      <c r="L85" s="21">
        <f>SUM(L86:L89)</f>
        <v>457176</v>
      </c>
      <c r="N85" s="22">
        <f>+L85/L54</f>
        <v>0.018178627754090376</v>
      </c>
      <c r="P85" s="69">
        <f>SUM(P86:P89)</f>
        <v>817000</v>
      </c>
      <c r="R85" s="22">
        <f>+P85/P54</f>
        <v>0.03228355790887897</v>
      </c>
      <c r="T85" s="23">
        <f>+P85/L85*100</f>
        <v>178.70579382994734</v>
      </c>
      <c r="U85" s="13"/>
      <c r="V85" s="69">
        <f>SUM(V86:V89)</f>
        <v>112000</v>
      </c>
      <c r="X85" s="22">
        <f>+V85/V54</f>
        <v>0.019163315938061424</v>
      </c>
      <c r="Z85" s="69">
        <f>SUM(Z86:Z89)</f>
        <v>282000</v>
      </c>
      <c r="AB85" s="22">
        <f>+Z85/Z54</f>
        <v>0.02334089291330762</v>
      </c>
      <c r="AD85" s="69">
        <f>SUM(AD86:AD89)</f>
        <v>478500</v>
      </c>
      <c r="AF85" s="22">
        <f>+AD85/AD54</f>
        <v>0.025739368054136052</v>
      </c>
      <c r="AH85" s="69">
        <f>SUM(AH86:AH89)</f>
        <v>817000</v>
      </c>
      <c r="AJ85" s="22">
        <f>+AH85/AH54</f>
        <v>0.03228355790887897</v>
      </c>
    </row>
    <row r="86" spans="1:36" ht="13.5" customHeight="1">
      <c r="A86" s="16">
        <v>2040</v>
      </c>
      <c r="B86" s="19" t="s">
        <v>94</v>
      </c>
      <c r="C86" s="20"/>
      <c r="D86" s="78">
        <v>279276</v>
      </c>
      <c r="F86" s="128"/>
      <c r="G86" s="96"/>
      <c r="H86" s="78">
        <v>260000</v>
      </c>
      <c r="J86" s="128"/>
      <c r="K86" s="96"/>
      <c r="L86" s="78">
        <v>287176</v>
      </c>
      <c r="N86" s="48"/>
      <c r="P86" s="79">
        <v>280000</v>
      </c>
      <c r="R86" s="48"/>
      <c r="T86" s="18">
        <f>+P86/L86*100</f>
        <v>97.50118394294788</v>
      </c>
      <c r="V86" s="79">
        <v>70000</v>
      </c>
      <c r="X86" s="48"/>
      <c r="Z86" s="79">
        <v>140000</v>
      </c>
      <c r="AB86" s="48"/>
      <c r="AD86" s="79">
        <v>210000</v>
      </c>
      <c r="AF86" s="48"/>
      <c r="AH86" s="70">
        <f>+P86</f>
        <v>280000</v>
      </c>
      <c r="AJ86" s="48"/>
    </row>
    <row r="87" spans="1:34" ht="13.5" customHeight="1">
      <c r="A87" s="16">
        <v>2041</v>
      </c>
      <c r="B87" s="19" t="s">
        <v>95</v>
      </c>
      <c r="C87" s="20"/>
      <c r="D87" s="78">
        <v>116891</v>
      </c>
      <c r="G87" s="96"/>
      <c r="H87" s="78">
        <v>150000</v>
      </c>
      <c r="K87" s="96"/>
      <c r="L87" s="78">
        <v>142000</v>
      </c>
      <c r="P87" s="79">
        <v>360000</v>
      </c>
      <c r="T87" s="18">
        <f>+P87/L87*100</f>
        <v>253.5211267605634</v>
      </c>
      <c r="V87" s="79">
        <v>35000</v>
      </c>
      <c r="Z87" s="79">
        <v>130000</v>
      </c>
      <c r="AD87" s="79">
        <v>250000</v>
      </c>
      <c r="AH87" s="70">
        <f>+P87</f>
        <v>360000</v>
      </c>
    </row>
    <row r="88" spans="1:34" ht="13.5" customHeight="1">
      <c r="A88" s="16">
        <v>2042</v>
      </c>
      <c r="B88" s="19" t="s">
        <v>96</v>
      </c>
      <c r="C88" s="20"/>
      <c r="D88" s="78">
        <v>0</v>
      </c>
      <c r="G88" s="96"/>
      <c r="H88" s="78">
        <v>0</v>
      </c>
      <c r="K88" s="96"/>
      <c r="L88" s="78">
        <v>0</v>
      </c>
      <c r="P88" s="79">
        <v>150000</v>
      </c>
      <c r="T88" s="18" t="e">
        <f>+P88/L88*100</f>
        <v>#DIV/0!</v>
      </c>
      <c r="V88" s="79">
        <v>0</v>
      </c>
      <c r="Z88" s="79">
        <v>0</v>
      </c>
      <c r="AD88" s="79">
        <v>0</v>
      </c>
      <c r="AH88" s="70">
        <f>+P88</f>
        <v>150000</v>
      </c>
    </row>
    <row r="89" spans="1:34" ht="13.5" customHeight="1">
      <c r="A89" s="16">
        <v>2043</v>
      </c>
      <c r="B89" s="19" t="s">
        <v>97</v>
      </c>
      <c r="C89" s="20"/>
      <c r="D89" s="78">
        <v>27702</v>
      </c>
      <c r="G89" s="96"/>
      <c r="H89" s="78">
        <v>27000</v>
      </c>
      <c r="K89" s="96"/>
      <c r="L89" s="78">
        <v>28000</v>
      </c>
      <c r="P89" s="79">
        <v>27000</v>
      </c>
      <c r="T89" s="18">
        <f>+P89/L89*100</f>
        <v>96.42857142857143</v>
      </c>
      <c r="V89" s="79">
        <v>7000</v>
      </c>
      <c r="Z89" s="79">
        <v>12000</v>
      </c>
      <c r="AD89" s="79">
        <v>18500</v>
      </c>
      <c r="AH89" s="70">
        <f>+P89</f>
        <v>27000</v>
      </c>
    </row>
    <row r="90" spans="1:36" ht="13.5" customHeight="1">
      <c r="A90" s="53"/>
      <c r="B90" s="19"/>
      <c r="C90" s="20"/>
      <c r="D90" s="17"/>
      <c r="F90" s="126"/>
      <c r="G90" s="96"/>
      <c r="H90" s="17"/>
      <c r="J90" s="126"/>
      <c r="K90" s="96"/>
      <c r="L90" s="17"/>
      <c r="N90" s="56"/>
      <c r="P90" s="70"/>
      <c r="R90" s="56"/>
      <c r="T90" s="18"/>
      <c r="V90" s="70"/>
      <c r="X90" s="56"/>
      <c r="Z90" s="70"/>
      <c r="AB90" s="56"/>
      <c r="AD90" s="70"/>
      <c r="AF90" s="56"/>
      <c r="AH90" s="70"/>
      <c r="AJ90" s="56"/>
    </row>
    <row r="91" spans="1:36" ht="13.5" customHeight="1">
      <c r="A91" s="54">
        <v>205</v>
      </c>
      <c r="B91" s="47" t="s">
        <v>34</v>
      </c>
      <c r="C91" s="20"/>
      <c r="D91" s="21">
        <f>SUM(D92:D97)</f>
        <v>377813</v>
      </c>
      <c r="F91" s="127">
        <f>+D91/D54</f>
        <v>0.014921598151649642</v>
      </c>
      <c r="G91" s="96"/>
      <c r="H91" s="21">
        <f>SUM(H92:H97)</f>
        <v>184000</v>
      </c>
      <c r="J91" s="127">
        <f>+H91/H54</f>
        <v>0.0074118831822759315</v>
      </c>
      <c r="K91" s="96"/>
      <c r="L91" s="21">
        <f>SUM(L92:L97)</f>
        <v>197100</v>
      </c>
      <c r="N91" s="22">
        <f>+L91/L54</f>
        <v>0.007837260771193618</v>
      </c>
      <c r="P91" s="69">
        <f>SUM(P92:P97)</f>
        <v>195000</v>
      </c>
      <c r="R91" s="22">
        <f>+P91/P54</f>
        <v>0.007705377958667562</v>
      </c>
      <c r="T91" s="23">
        <f aca="true" t="shared" si="7" ref="T91:T97">+P91/L91*100</f>
        <v>98.93455098934551</v>
      </c>
      <c r="U91" s="13"/>
      <c r="V91" s="69">
        <f>SUM(V92:V97)</f>
        <v>37200</v>
      </c>
      <c r="X91" s="22">
        <f>+V91/V54</f>
        <v>0.006364958507998973</v>
      </c>
      <c r="Z91" s="69">
        <f>SUM(Z92:Z97)</f>
        <v>83300</v>
      </c>
      <c r="AB91" s="22">
        <f>+Z91/Z54</f>
        <v>0.006894668013044414</v>
      </c>
      <c r="AD91" s="69">
        <f>SUM(AD92:AD97)</f>
        <v>125700</v>
      </c>
      <c r="AF91" s="22">
        <f>+AD91/AD54</f>
        <v>0.006761627093845144</v>
      </c>
      <c r="AH91" s="69">
        <f>SUM(AH92:AH97)</f>
        <v>195000</v>
      </c>
      <c r="AJ91" s="22">
        <f>+AH91/AH54</f>
        <v>0.007705377958667562</v>
      </c>
    </row>
    <row r="92" spans="1:36" ht="13.5" customHeight="1">
      <c r="A92" s="16">
        <v>2050</v>
      </c>
      <c r="B92" s="19" t="s">
        <v>98</v>
      </c>
      <c r="C92" s="20"/>
      <c r="D92" s="78">
        <v>70795</v>
      </c>
      <c r="F92" s="128"/>
      <c r="G92" s="96"/>
      <c r="H92" s="78">
        <v>50000</v>
      </c>
      <c r="J92" s="128"/>
      <c r="K92" s="96"/>
      <c r="L92" s="78">
        <v>52000</v>
      </c>
      <c r="N92" s="48"/>
      <c r="P92" s="79">
        <v>60000</v>
      </c>
      <c r="R92" s="48"/>
      <c r="T92" s="18">
        <f t="shared" si="7"/>
        <v>115.38461538461537</v>
      </c>
      <c r="V92" s="79">
        <v>9200</v>
      </c>
      <c r="X92" s="48"/>
      <c r="Z92" s="79">
        <v>23000</v>
      </c>
      <c r="AB92" s="48"/>
      <c r="AD92" s="79">
        <v>35000</v>
      </c>
      <c r="AF92" s="48"/>
      <c r="AH92" s="70">
        <f aca="true" t="shared" si="8" ref="AH92:AH97">+P92</f>
        <v>60000</v>
      </c>
      <c r="AJ92" s="48"/>
    </row>
    <row r="93" spans="1:34" ht="13.5" customHeight="1">
      <c r="A93" s="16">
        <v>2051</v>
      </c>
      <c r="B93" s="19" t="s">
        <v>99</v>
      </c>
      <c r="C93" s="20"/>
      <c r="D93" s="78">
        <v>3590</v>
      </c>
      <c r="G93" s="96"/>
      <c r="H93" s="78">
        <v>4000</v>
      </c>
      <c r="K93" s="96"/>
      <c r="L93" s="78">
        <v>8100</v>
      </c>
      <c r="P93" s="79">
        <v>4000</v>
      </c>
      <c r="T93" s="18">
        <f t="shared" si="7"/>
        <v>49.382716049382715</v>
      </c>
      <c r="V93" s="79">
        <v>1500</v>
      </c>
      <c r="Z93" s="79">
        <v>2800</v>
      </c>
      <c r="AD93" s="79">
        <v>3200</v>
      </c>
      <c r="AH93" s="70">
        <f t="shared" si="8"/>
        <v>4000</v>
      </c>
    </row>
    <row r="94" spans="1:34" ht="13.5" customHeight="1">
      <c r="A94" s="16">
        <v>2052</v>
      </c>
      <c r="B94" s="19" t="s">
        <v>35</v>
      </c>
      <c r="C94" s="20"/>
      <c r="D94" s="78">
        <v>180000</v>
      </c>
      <c r="G94" s="96"/>
      <c r="H94" s="78">
        <v>0</v>
      </c>
      <c r="K94" s="96"/>
      <c r="L94" s="78">
        <v>0</v>
      </c>
      <c r="P94" s="79">
        <v>0</v>
      </c>
      <c r="T94" s="18" t="e">
        <f t="shared" si="7"/>
        <v>#DIV/0!</v>
      </c>
      <c r="V94" s="79">
        <v>0</v>
      </c>
      <c r="Z94" s="79">
        <v>0</v>
      </c>
      <c r="AD94" s="79">
        <v>0</v>
      </c>
      <c r="AH94" s="70">
        <f t="shared" si="8"/>
        <v>0</v>
      </c>
    </row>
    <row r="95" spans="1:34" ht="13.5" customHeight="1">
      <c r="A95" s="16">
        <v>2053</v>
      </c>
      <c r="B95" s="19" t="s">
        <v>100</v>
      </c>
      <c r="C95" s="20"/>
      <c r="D95" s="78">
        <v>67415</v>
      </c>
      <c r="G95" s="96"/>
      <c r="H95" s="78">
        <v>60000</v>
      </c>
      <c r="K95" s="96"/>
      <c r="L95" s="78">
        <v>65000</v>
      </c>
      <c r="P95" s="79">
        <v>60000</v>
      </c>
      <c r="T95" s="18">
        <f t="shared" si="7"/>
        <v>92.3076923076923</v>
      </c>
      <c r="V95" s="79">
        <v>12000</v>
      </c>
      <c r="Z95" s="79">
        <v>22500</v>
      </c>
      <c r="AD95" s="79">
        <v>40000</v>
      </c>
      <c r="AH95" s="70">
        <f t="shared" si="8"/>
        <v>60000</v>
      </c>
    </row>
    <row r="96" spans="1:34" ht="13.5" customHeight="1">
      <c r="A96" s="16">
        <v>2054</v>
      </c>
      <c r="B96" s="19" t="s">
        <v>101</v>
      </c>
      <c r="C96" s="20"/>
      <c r="D96" s="78">
        <v>27320</v>
      </c>
      <c r="G96" s="96"/>
      <c r="H96" s="78">
        <v>35000</v>
      </c>
      <c r="K96" s="96"/>
      <c r="L96" s="78">
        <v>35000</v>
      </c>
      <c r="P96" s="79">
        <v>36000</v>
      </c>
      <c r="T96" s="18">
        <f t="shared" si="7"/>
        <v>102.85714285714285</v>
      </c>
      <c r="V96" s="79">
        <v>6500</v>
      </c>
      <c r="Z96" s="79">
        <v>13000</v>
      </c>
      <c r="AD96" s="79">
        <v>28000</v>
      </c>
      <c r="AH96" s="70">
        <f t="shared" si="8"/>
        <v>36000</v>
      </c>
    </row>
    <row r="97" spans="1:34" ht="13.5" customHeight="1">
      <c r="A97" s="16">
        <v>2055</v>
      </c>
      <c r="B97" s="19" t="s">
        <v>34</v>
      </c>
      <c r="C97" s="20"/>
      <c r="D97" s="78">
        <v>28693</v>
      </c>
      <c r="G97" s="96"/>
      <c r="H97" s="78">
        <v>35000</v>
      </c>
      <c r="K97" s="96"/>
      <c r="L97" s="78">
        <v>37000</v>
      </c>
      <c r="P97" s="79">
        <v>35000</v>
      </c>
      <c r="T97" s="18">
        <f t="shared" si="7"/>
        <v>94.5945945945946</v>
      </c>
      <c r="V97" s="79">
        <v>8000</v>
      </c>
      <c r="Z97" s="79">
        <v>22000</v>
      </c>
      <c r="AD97" s="79">
        <v>19500</v>
      </c>
      <c r="AH97" s="70">
        <f t="shared" si="8"/>
        <v>35000</v>
      </c>
    </row>
    <row r="98" spans="4:34" ht="13.5" customHeight="1">
      <c r="D98" s="9"/>
      <c r="H98" s="9"/>
      <c r="P98" s="71"/>
      <c r="V98" s="71"/>
      <c r="Z98" s="71"/>
      <c r="AD98" s="71"/>
      <c r="AH98" s="71"/>
    </row>
    <row r="99" spans="1:36" ht="13.5" customHeight="1">
      <c r="A99" s="45">
        <v>21</v>
      </c>
      <c r="B99" s="30" t="s">
        <v>36</v>
      </c>
      <c r="D99" s="32">
        <f>D101+D105</f>
        <v>21528</v>
      </c>
      <c r="F99" s="124">
        <f>+D99/D122</f>
        <v>0.0008236623721927787</v>
      </c>
      <c r="H99" s="32">
        <f>H101+H105</f>
        <v>751000</v>
      </c>
      <c r="J99" s="124">
        <f>+H99/H122</f>
        <v>0.029331927275567795</v>
      </c>
      <c r="L99" s="32">
        <f>L101+L105</f>
        <v>18600</v>
      </c>
      <c r="N99" s="46">
        <f>+L99/L122</f>
        <v>0.0007210506032925729</v>
      </c>
      <c r="P99" s="67">
        <f>+P101+P105</f>
        <v>15000</v>
      </c>
      <c r="R99" s="46">
        <f>+P99/P122</f>
        <v>0.0005920195761139835</v>
      </c>
      <c r="T99" s="34">
        <f>+P99/L99*100</f>
        <v>80.64516129032258</v>
      </c>
      <c r="V99" s="67">
        <f>+V101+V105</f>
        <v>3000</v>
      </c>
      <c r="X99" s="46">
        <f>+V99/V122</f>
        <v>0.0005127942156812471</v>
      </c>
      <c r="Z99" s="67">
        <f>+Z101+Z105</f>
        <v>7300</v>
      </c>
      <c r="AB99" s="46">
        <f>+Z99/Z122</f>
        <v>0.0006035252488508218</v>
      </c>
      <c r="AD99" s="67">
        <f>+AD101+AD105</f>
        <v>11000</v>
      </c>
      <c r="AF99" s="46">
        <f>+AD99/AD122</f>
        <v>0.0005909625705797343</v>
      </c>
      <c r="AH99" s="67">
        <f>+AH101+AH105</f>
        <v>15000</v>
      </c>
      <c r="AJ99" s="46">
        <f>+AH99/AH122</f>
        <v>0.0005920195761139835</v>
      </c>
    </row>
    <row r="100" spans="1:36" ht="13.5" customHeight="1">
      <c r="A100" s="53"/>
      <c r="B100" s="60"/>
      <c r="C100" s="20"/>
      <c r="D100" s="51"/>
      <c r="F100" s="126"/>
      <c r="G100" s="96"/>
      <c r="H100" s="51"/>
      <c r="J100" s="126"/>
      <c r="K100" s="96"/>
      <c r="L100" s="51"/>
      <c r="N100" s="56"/>
      <c r="P100" s="68"/>
      <c r="R100" s="56"/>
      <c r="T100" s="57"/>
      <c r="V100" s="68"/>
      <c r="X100" s="56"/>
      <c r="Z100" s="68"/>
      <c r="AB100" s="56"/>
      <c r="AD100" s="68"/>
      <c r="AF100" s="56"/>
      <c r="AH100" s="68"/>
      <c r="AJ100" s="56"/>
    </row>
    <row r="101" spans="1:36" ht="13.5" customHeight="1">
      <c r="A101" s="54">
        <v>210</v>
      </c>
      <c r="B101" s="47" t="s">
        <v>37</v>
      </c>
      <c r="C101" s="20"/>
      <c r="D101" s="21">
        <f>+D102+D103</f>
        <v>21449</v>
      </c>
      <c r="F101" s="127">
        <f>+D101/D99</f>
        <v>0.9963303604607953</v>
      </c>
      <c r="G101" s="96"/>
      <c r="H101" s="21">
        <f>+H102+H103</f>
        <v>751000</v>
      </c>
      <c r="J101" s="127">
        <f>+H101/H99</f>
        <v>1</v>
      </c>
      <c r="K101" s="96"/>
      <c r="L101" s="21">
        <f>+L102+L103</f>
        <v>18600</v>
      </c>
      <c r="N101" s="22">
        <f>+L101/L99</f>
        <v>1</v>
      </c>
      <c r="P101" s="69">
        <f>+P102+P103</f>
        <v>15000</v>
      </c>
      <c r="R101" s="22">
        <f>+P101/P99</f>
        <v>1</v>
      </c>
      <c r="T101" s="23">
        <f>+P101/L101*100</f>
        <v>80.64516129032258</v>
      </c>
      <c r="U101" s="13"/>
      <c r="V101" s="69">
        <f>+V102+V103</f>
        <v>3000</v>
      </c>
      <c r="X101" s="22">
        <f>+V101/V99</f>
        <v>1</v>
      </c>
      <c r="Z101" s="69">
        <f>+Z102+Z103</f>
        <v>7300</v>
      </c>
      <c r="AB101" s="22">
        <f>+Z101/Z99</f>
        <v>1</v>
      </c>
      <c r="AD101" s="69">
        <f>+AD102+AD103</f>
        <v>11000</v>
      </c>
      <c r="AF101" s="22">
        <f>+AD101/AD99</f>
        <v>1</v>
      </c>
      <c r="AH101" s="69">
        <f>+AH102+AH103</f>
        <v>15000</v>
      </c>
      <c r="AJ101" s="22">
        <f>+AH101/AH99</f>
        <v>1</v>
      </c>
    </row>
    <row r="102" spans="1:36" ht="13.5" customHeight="1">
      <c r="A102" s="16">
        <v>2100</v>
      </c>
      <c r="B102" s="19" t="s">
        <v>102</v>
      </c>
      <c r="C102" s="20"/>
      <c r="D102" s="78">
        <v>19977</v>
      </c>
      <c r="F102" s="128"/>
      <c r="G102" s="96"/>
      <c r="H102" s="78">
        <v>750000</v>
      </c>
      <c r="J102" s="128"/>
      <c r="K102" s="96"/>
      <c r="L102" s="78">
        <v>18000</v>
      </c>
      <c r="N102" s="48"/>
      <c r="P102" s="79">
        <v>15000</v>
      </c>
      <c r="R102" s="48"/>
      <c r="T102" s="18">
        <f>+P102/L102*100</f>
        <v>83.33333333333334</v>
      </c>
      <c r="V102" s="79">
        <v>3000</v>
      </c>
      <c r="X102" s="48"/>
      <c r="Z102" s="79">
        <v>7300</v>
      </c>
      <c r="AB102" s="48"/>
      <c r="AD102" s="79">
        <v>11000</v>
      </c>
      <c r="AF102" s="48"/>
      <c r="AH102" s="70">
        <f>+P102</f>
        <v>15000</v>
      </c>
      <c r="AJ102" s="48"/>
    </row>
    <row r="103" spans="1:34" ht="13.5" customHeight="1">
      <c r="A103" s="16">
        <v>2101</v>
      </c>
      <c r="B103" s="19" t="s">
        <v>38</v>
      </c>
      <c r="C103" s="20"/>
      <c r="D103" s="78">
        <v>1472</v>
      </c>
      <c r="G103" s="96"/>
      <c r="H103" s="78">
        <v>1000</v>
      </c>
      <c r="K103" s="96"/>
      <c r="L103" s="78">
        <v>600</v>
      </c>
      <c r="P103" s="79">
        <v>0</v>
      </c>
      <c r="T103" s="18">
        <f>+P103/L103*100</f>
        <v>0</v>
      </c>
      <c r="V103" s="79">
        <v>0</v>
      </c>
      <c r="Z103" s="79">
        <v>0</v>
      </c>
      <c r="AD103" s="79">
        <v>0</v>
      </c>
      <c r="AH103" s="70">
        <f>+P103</f>
        <v>0</v>
      </c>
    </row>
    <row r="104" spans="1:36" ht="13.5" customHeight="1">
      <c r="A104" s="53"/>
      <c r="B104" s="19"/>
      <c r="C104" s="20"/>
      <c r="D104" s="17"/>
      <c r="F104" s="126"/>
      <c r="G104" s="96"/>
      <c r="H104" s="17"/>
      <c r="J104" s="126"/>
      <c r="K104" s="96"/>
      <c r="L104" s="17"/>
      <c r="N104" s="56"/>
      <c r="P104" s="70"/>
      <c r="R104" s="56"/>
      <c r="T104" s="18"/>
      <c r="V104" s="70"/>
      <c r="X104" s="56"/>
      <c r="Z104" s="70"/>
      <c r="AB104" s="56"/>
      <c r="AD104" s="70"/>
      <c r="AF104" s="56"/>
      <c r="AH104" s="70"/>
      <c r="AJ104" s="56"/>
    </row>
    <row r="105" spans="1:36" ht="13.5" customHeight="1">
      <c r="A105" s="54">
        <v>211</v>
      </c>
      <c r="B105" s="47" t="s">
        <v>39</v>
      </c>
      <c r="C105" s="20"/>
      <c r="D105" s="21">
        <f>SUM(D106:D108)</f>
        <v>79</v>
      </c>
      <c r="F105" s="127">
        <f>+D105/D99</f>
        <v>0.0036696395392047565</v>
      </c>
      <c r="G105" s="96"/>
      <c r="H105" s="21">
        <f>SUM(H106:H108)</f>
        <v>0</v>
      </c>
      <c r="J105" s="127">
        <f>+H105/H99</f>
        <v>0</v>
      </c>
      <c r="K105" s="96"/>
      <c r="L105" s="21">
        <f>SUM(L106:L108)</f>
        <v>0</v>
      </c>
      <c r="N105" s="22">
        <f>+L105/L99</f>
        <v>0</v>
      </c>
      <c r="P105" s="69">
        <f>+P106+P107+P108</f>
        <v>0</v>
      </c>
      <c r="R105" s="22">
        <f>+P105/P99</f>
        <v>0</v>
      </c>
      <c r="T105" s="23" t="e">
        <f>+P105/L105*100</f>
        <v>#DIV/0!</v>
      </c>
      <c r="V105" s="69">
        <f>+V106+V107+V108</f>
        <v>0</v>
      </c>
      <c r="X105" s="22">
        <f>+V105/V99</f>
        <v>0</v>
      </c>
      <c r="Z105" s="69">
        <f>+Z106+Z107+Z108</f>
        <v>0</v>
      </c>
      <c r="AB105" s="22">
        <f>+Z105/Z99</f>
        <v>0</v>
      </c>
      <c r="AD105" s="69">
        <f>+AD106+AD107+AD108</f>
        <v>0</v>
      </c>
      <c r="AF105" s="22">
        <f>+AD105/AD99</f>
        <v>0</v>
      </c>
      <c r="AH105" s="69">
        <f>+AH106+AH107+AH108</f>
        <v>0</v>
      </c>
      <c r="AJ105" s="22">
        <f>+AH105/AH99</f>
        <v>0</v>
      </c>
    </row>
    <row r="106" spans="1:36" ht="13.5" customHeight="1">
      <c r="A106" s="16">
        <v>2110</v>
      </c>
      <c r="B106" s="19" t="s">
        <v>40</v>
      </c>
      <c r="C106" s="20"/>
      <c r="D106" s="78">
        <v>0</v>
      </c>
      <c r="F106" s="128"/>
      <c r="G106" s="96"/>
      <c r="H106" s="78">
        <v>0</v>
      </c>
      <c r="J106" s="128"/>
      <c r="K106" s="96"/>
      <c r="L106" s="78">
        <v>0</v>
      </c>
      <c r="N106" s="48"/>
      <c r="P106" s="79">
        <v>0</v>
      </c>
      <c r="R106" s="48"/>
      <c r="T106" s="18" t="e">
        <f>+P106/L106*100</f>
        <v>#DIV/0!</v>
      </c>
      <c r="V106" s="79">
        <v>0</v>
      </c>
      <c r="X106" s="48"/>
      <c r="Z106" s="79">
        <v>0</v>
      </c>
      <c r="AB106" s="48"/>
      <c r="AD106" s="79">
        <v>0</v>
      </c>
      <c r="AF106" s="48"/>
      <c r="AH106" s="70">
        <f>+P106</f>
        <v>0</v>
      </c>
      <c r="AJ106" s="48"/>
    </row>
    <row r="107" spans="1:34" ht="13.5" customHeight="1">
      <c r="A107" s="16">
        <v>2111</v>
      </c>
      <c r="B107" s="19" t="s">
        <v>103</v>
      </c>
      <c r="C107" s="20"/>
      <c r="D107" s="78">
        <v>79</v>
      </c>
      <c r="G107" s="96"/>
      <c r="H107" s="78">
        <v>0</v>
      </c>
      <c r="K107" s="96"/>
      <c r="L107" s="78">
        <v>0</v>
      </c>
      <c r="P107" s="79">
        <v>0</v>
      </c>
      <c r="T107" s="18" t="e">
        <f>+P107/L107*100</f>
        <v>#DIV/0!</v>
      </c>
      <c r="V107" s="79">
        <v>0</v>
      </c>
      <c r="Z107" s="79">
        <v>0</v>
      </c>
      <c r="AD107" s="79">
        <v>0</v>
      </c>
      <c r="AH107" s="70">
        <f>+P107</f>
        <v>0</v>
      </c>
    </row>
    <row r="108" spans="1:34" ht="13.5" customHeight="1">
      <c r="A108" s="16">
        <v>2112</v>
      </c>
      <c r="B108" s="19" t="s">
        <v>39</v>
      </c>
      <c r="C108" s="20"/>
      <c r="D108" s="78">
        <v>0</v>
      </c>
      <c r="G108" s="96"/>
      <c r="H108" s="78">
        <v>0</v>
      </c>
      <c r="K108" s="96"/>
      <c r="L108" s="78">
        <v>0</v>
      </c>
      <c r="P108" s="79">
        <v>0</v>
      </c>
      <c r="T108" s="18" t="e">
        <f>+P108/L108*100</f>
        <v>#DIV/0!</v>
      </c>
      <c r="V108" s="79">
        <v>0</v>
      </c>
      <c r="Z108" s="79">
        <v>0</v>
      </c>
      <c r="AD108" s="79">
        <v>0</v>
      </c>
      <c r="AH108" s="70">
        <f>+P108</f>
        <v>0</v>
      </c>
    </row>
    <row r="109" spans="1:34" ht="13.5" customHeight="1">
      <c r="A109" s="53"/>
      <c r="B109" s="58"/>
      <c r="C109" s="20"/>
      <c r="D109" s="49"/>
      <c r="G109" s="96"/>
      <c r="H109" s="49"/>
      <c r="K109" s="96"/>
      <c r="L109" s="49"/>
      <c r="P109" s="71"/>
      <c r="T109" s="50"/>
      <c r="V109" s="71"/>
      <c r="Z109" s="71"/>
      <c r="AD109" s="71"/>
      <c r="AH109" s="71"/>
    </row>
    <row r="110" spans="1:36" ht="13.5" customHeight="1">
      <c r="A110" s="45">
        <v>22</v>
      </c>
      <c r="B110" s="30" t="s">
        <v>136</v>
      </c>
      <c r="D110" s="32">
        <f>D112</f>
        <v>795520</v>
      </c>
      <c r="F110" s="124">
        <f>+D110/D122</f>
        <v>0.030436635559587484</v>
      </c>
      <c r="H110" s="32">
        <f>H112</f>
        <v>27500</v>
      </c>
      <c r="J110" s="124">
        <f>+H110/H122</f>
        <v>0.0010740719042318433</v>
      </c>
      <c r="L110" s="32">
        <f>L112</f>
        <v>628000</v>
      </c>
      <c r="N110" s="46">
        <f>+L110/L122</f>
        <v>0.02434514940149117</v>
      </c>
      <c r="P110" s="67">
        <f>+P112</f>
        <v>15000</v>
      </c>
      <c r="R110" s="46">
        <f>+P110/P122</f>
        <v>0.0005920195761139835</v>
      </c>
      <c r="T110" s="34">
        <f>+P110/L110*100</f>
        <v>2.388535031847134</v>
      </c>
      <c r="V110" s="67">
        <f>+V112</f>
        <v>2800</v>
      </c>
      <c r="X110" s="46">
        <f>+V110/V122</f>
        <v>0.0004786079346358306</v>
      </c>
      <c r="Z110" s="67">
        <f>+Z112</f>
        <v>6500</v>
      </c>
      <c r="AB110" s="46">
        <f>+Z110/Z122</f>
        <v>0.0005373854955521016</v>
      </c>
      <c r="AD110" s="67">
        <f>+AD112</f>
        <v>12500</v>
      </c>
      <c r="AF110" s="46">
        <f>+AD110/AD122</f>
        <v>0.0006715483756587889</v>
      </c>
      <c r="AH110" s="67">
        <f>+AH112</f>
        <v>15000</v>
      </c>
      <c r="AJ110" s="46">
        <f>+AH110/AH122</f>
        <v>0.0005920195761139835</v>
      </c>
    </row>
    <row r="111" spans="1:36" ht="13.5" customHeight="1">
      <c r="A111" s="15"/>
      <c r="B111" s="60"/>
      <c r="C111" s="20"/>
      <c r="D111" s="51"/>
      <c r="F111" s="126"/>
      <c r="G111" s="96"/>
      <c r="H111" s="51"/>
      <c r="J111" s="126"/>
      <c r="K111" s="96"/>
      <c r="L111" s="51"/>
      <c r="N111" s="56"/>
      <c r="P111" s="68"/>
      <c r="R111" s="56"/>
      <c r="T111" s="57"/>
      <c r="V111" s="68"/>
      <c r="X111" s="56"/>
      <c r="Z111" s="68"/>
      <c r="AB111" s="56"/>
      <c r="AD111" s="68"/>
      <c r="AF111" s="56"/>
      <c r="AH111" s="68"/>
      <c r="AJ111" s="56"/>
    </row>
    <row r="112" spans="1:36" ht="13.5" customHeight="1">
      <c r="A112" s="54">
        <v>220</v>
      </c>
      <c r="B112" s="47" t="s">
        <v>137</v>
      </c>
      <c r="C112" s="20"/>
      <c r="D112" s="21">
        <f>SUM(D113:D120)</f>
        <v>795520</v>
      </c>
      <c r="F112" s="127">
        <f>+D112/D110</f>
        <v>1</v>
      </c>
      <c r="G112" s="96"/>
      <c r="H112" s="21">
        <f>SUM(H113:H120)</f>
        <v>27500</v>
      </c>
      <c r="J112" s="127">
        <f>+H112/H110</f>
        <v>1</v>
      </c>
      <c r="K112" s="96"/>
      <c r="L112" s="21">
        <f>SUM(L113:L120)</f>
        <v>628000</v>
      </c>
      <c r="N112" s="22">
        <f>+L112/L110</f>
        <v>1</v>
      </c>
      <c r="P112" s="69">
        <f>SUM(P113:P120)</f>
        <v>15000</v>
      </c>
      <c r="R112" s="22">
        <f>+P112/P110</f>
        <v>1</v>
      </c>
      <c r="T112" s="23">
        <f aca="true" t="shared" si="9" ref="T112:T120">+P112/L112*100</f>
        <v>2.388535031847134</v>
      </c>
      <c r="U112" s="13"/>
      <c r="V112" s="69">
        <f>SUM(V113:V120)</f>
        <v>2800</v>
      </c>
      <c r="X112" s="22">
        <f>+V112/V110</f>
        <v>1</v>
      </c>
      <c r="Z112" s="69">
        <f>SUM(Z113:Z120)</f>
        <v>6500</v>
      </c>
      <c r="AB112" s="22">
        <f>+Z112/Z110</f>
        <v>1</v>
      </c>
      <c r="AD112" s="69">
        <f>SUM(AD113:AD120)</f>
        <v>12500</v>
      </c>
      <c r="AF112" s="22">
        <f>+AD112/AD110</f>
        <v>1</v>
      </c>
      <c r="AH112" s="69">
        <f>SUM(AH113:AH120)</f>
        <v>15000</v>
      </c>
      <c r="AJ112" s="22">
        <f>+AH112/AH110</f>
        <v>1</v>
      </c>
    </row>
    <row r="113" spans="1:36" ht="27" customHeight="1">
      <c r="A113" s="16">
        <v>2200</v>
      </c>
      <c r="B113" s="61" t="s">
        <v>104</v>
      </c>
      <c r="C113" s="20"/>
      <c r="D113" s="78">
        <v>0</v>
      </c>
      <c r="F113" s="128"/>
      <c r="G113" s="96"/>
      <c r="H113" s="78">
        <v>0</v>
      </c>
      <c r="J113" s="128"/>
      <c r="K113" s="96"/>
      <c r="L113" s="78">
        <v>0</v>
      </c>
      <c r="N113" s="48"/>
      <c r="P113" s="79">
        <v>0</v>
      </c>
      <c r="R113" s="48"/>
      <c r="T113" s="18" t="e">
        <f t="shared" si="9"/>
        <v>#DIV/0!</v>
      </c>
      <c r="V113" s="79">
        <v>0</v>
      </c>
      <c r="X113" s="48"/>
      <c r="Z113" s="79">
        <v>0</v>
      </c>
      <c r="AB113" s="48"/>
      <c r="AD113" s="79">
        <v>0</v>
      </c>
      <c r="AF113" s="48"/>
      <c r="AH113" s="70">
        <f aca="true" t="shared" si="10" ref="AH113:AH120">+P113</f>
        <v>0</v>
      </c>
      <c r="AJ113" s="48"/>
    </row>
    <row r="114" spans="1:34" ht="27" customHeight="1">
      <c r="A114" s="16">
        <v>2201</v>
      </c>
      <c r="B114" s="61" t="s">
        <v>41</v>
      </c>
      <c r="C114" s="20"/>
      <c r="D114" s="78">
        <v>0</v>
      </c>
      <c r="G114" s="96"/>
      <c r="H114" s="78">
        <v>0</v>
      </c>
      <c r="K114" s="96"/>
      <c r="L114" s="78">
        <v>0</v>
      </c>
      <c r="P114" s="79">
        <v>0</v>
      </c>
      <c r="T114" s="18" t="e">
        <f t="shared" si="9"/>
        <v>#DIV/0!</v>
      </c>
      <c r="V114" s="79">
        <v>0</v>
      </c>
      <c r="Z114" s="79">
        <v>0</v>
      </c>
      <c r="AD114" s="79">
        <v>0</v>
      </c>
      <c r="AH114" s="70">
        <f t="shared" si="10"/>
        <v>0</v>
      </c>
    </row>
    <row r="115" spans="1:34" ht="13.5" customHeight="1">
      <c r="A115" s="16">
        <v>2202</v>
      </c>
      <c r="B115" s="19" t="s">
        <v>42</v>
      </c>
      <c r="C115" s="20"/>
      <c r="D115" s="78">
        <v>0</v>
      </c>
      <c r="G115" s="96"/>
      <c r="H115" s="78">
        <v>0</v>
      </c>
      <c r="K115" s="96"/>
      <c r="L115" s="78">
        <v>0</v>
      </c>
      <c r="P115" s="79">
        <v>0</v>
      </c>
      <c r="T115" s="18" t="e">
        <f t="shared" si="9"/>
        <v>#DIV/0!</v>
      </c>
      <c r="V115" s="79">
        <v>0</v>
      </c>
      <c r="Z115" s="79">
        <v>0</v>
      </c>
      <c r="AD115" s="79">
        <v>0</v>
      </c>
      <c r="AH115" s="70">
        <f t="shared" si="10"/>
        <v>0</v>
      </c>
    </row>
    <row r="116" spans="1:34" ht="13.5" customHeight="1">
      <c r="A116" s="16">
        <v>2203</v>
      </c>
      <c r="B116" s="19" t="s">
        <v>43</v>
      </c>
      <c r="C116" s="20"/>
      <c r="D116" s="78">
        <v>0</v>
      </c>
      <c r="G116" s="96"/>
      <c r="H116" s="78">
        <v>0</v>
      </c>
      <c r="K116" s="96"/>
      <c r="L116" s="78">
        <v>0</v>
      </c>
      <c r="P116" s="79">
        <v>0</v>
      </c>
      <c r="T116" s="18" t="e">
        <f t="shared" si="9"/>
        <v>#DIV/0!</v>
      </c>
      <c r="V116" s="79">
        <v>0</v>
      </c>
      <c r="Z116" s="79">
        <v>0</v>
      </c>
      <c r="AD116" s="79">
        <v>0</v>
      </c>
      <c r="AH116" s="70">
        <f t="shared" si="10"/>
        <v>0</v>
      </c>
    </row>
    <row r="117" spans="1:34" ht="13.5" customHeight="1">
      <c r="A117" s="16">
        <v>2204</v>
      </c>
      <c r="B117" s="19" t="s">
        <v>44</v>
      </c>
      <c r="C117" s="20"/>
      <c r="D117" s="78">
        <v>504050</v>
      </c>
      <c r="G117" s="96"/>
      <c r="H117" s="78">
        <v>0</v>
      </c>
      <c r="K117" s="96"/>
      <c r="L117" s="78">
        <v>400000</v>
      </c>
      <c r="P117" s="79">
        <v>0</v>
      </c>
      <c r="T117" s="18">
        <f t="shared" si="9"/>
        <v>0</v>
      </c>
      <c r="V117" s="79">
        <v>0</v>
      </c>
      <c r="Z117" s="79">
        <v>0</v>
      </c>
      <c r="AD117" s="79">
        <v>0</v>
      </c>
      <c r="AH117" s="70">
        <f t="shared" si="10"/>
        <v>0</v>
      </c>
    </row>
    <row r="118" spans="1:34" ht="13.5" customHeight="1">
      <c r="A118" s="16">
        <v>2205</v>
      </c>
      <c r="B118" s="19" t="s">
        <v>45</v>
      </c>
      <c r="C118" s="20"/>
      <c r="D118" s="78">
        <v>0</v>
      </c>
      <c r="G118" s="96"/>
      <c r="H118" s="78">
        <v>0</v>
      </c>
      <c r="K118" s="96"/>
      <c r="L118" s="78">
        <v>0</v>
      </c>
      <c r="P118" s="79">
        <v>0</v>
      </c>
      <c r="T118" s="18" t="e">
        <f t="shared" si="9"/>
        <v>#DIV/0!</v>
      </c>
      <c r="V118" s="79">
        <v>0</v>
      </c>
      <c r="Z118" s="79">
        <v>0</v>
      </c>
      <c r="AD118" s="79">
        <v>0</v>
      </c>
      <c r="AH118" s="70">
        <f t="shared" si="10"/>
        <v>0</v>
      </c>
    </row>
    <row r="119" spans="1:34" ht="13.5" customHeight="1">
      <c r="A119" s="16">
        <v>2206</v>
      </c>
      <c r="B119" s="19" t="s">
        <v>105</v>
      </c>
      <c r="C119" s="20"/>
      <c r="D119" s="78">
        <v>266140</v>
      </c>
      <c r="G119" s="96"/>
      <c r="H119" s="78">
        <v>2500</v>
      </c>
      <c r="K119" s="96"/>
      <c r="L119" s="78">
        <v>210000</v>
      </c>
      <c r="P119" s="79">
        <v>0</v>
      </c>
      <c r="T119" s="18">
        <f t="shared" si="9"/>
        <v>0</v>
      </c>
      <c r="V119" s="79">
        <v>0</v>
      </c>
      <c r="Z119" s="79">
        <v>0</v>
      </c>
      <c r="AD119" s="79">
        <v>0</v>
      </c>
      <c r="AH119" s="70">
        <f t="shared" si="10"/>
        <v>0</v>
      </c>
    </row>
    <row r="120" spans="1:34" ht="13.5" customHeight="1">
      <c r="A120" s="16">
        <v>2207</v>
      </c>
      <c r="B120" s="19" t="s">
        <v>106</v>
      </c>
      <c r="C120" s="20"/>
      <c r="D120" s="78">
        <v>25330</v>
      </c>
      <c r="G120" s="96"/>
      <c r="H120" s="78">
        <v>25000</v>
      </c>
      <c r="K120" s="96"/>
      <c r="L120" s="78">
        <v>18000</v>
      </c>
      <c r="P120" s="79">
        <v>15000</v>
      </c>
      <c r="T120" s="18">
        <f t="shared" si="9"/>
        <v>83.33333333333334</v>
      </c>
      <c r="V120" s="79">
        <v>2800</v>
      </c>
      <c r="Z120" s="79">
        <v>6500</v>
      </c>
      <c r="AD120" s="79">
        <v>12500</v>
      </c>
      <c r="AH120" s="70">
        <f t="shared" si="10"/>
        <v>15000</v>
      </c>
    </row>
    <row r="121" spans="1:34" ht="13.5" customHeight="1">
      <c r="A121" s="53"/>
      <c r="B121" s="20"/>
      <c r="C121" s="20"/>
      <c r="D121" s="9"/>
      <c r="G121" s="96"/>
      <c r="H121" s="9"/>
      <c r="K121" s="96"/>
      <c r="P121" s="73"/>
      <c r="V121" s="73"/>
      <c r="Z121" s="73"/>
      <c r="AD121" s="73"/>
      <c r="AH121" s="73"/>
    </row>
    <row r="122" spans="1:36" s="24" customFormat="1" ht="13.5" customHeight="1">
      <c r="A122" s="52">
        <v>2</v>
      </c>
      <c r="B122" s="36" t="s">
        <v>46</v>
      </c>
      <c r="C122" s="25"/>
      <c r="D122" s="37">
        <f>+D54+D99+D110</f>
        <v>26136923</v>
      </c>
      <c r="E122" s="130"/>
      <c r="F122" s="137">
        <f>+F54+F99+F110</f>
        <v>1</v>
      </c>
      <c r="G122" s="132"/>
      <c r="H122" s="37">
        <f>+H54+H99+H110</f>
        <v>25603500</v>
      </c>
      <c r="I122" s="130"/>
      <c r="J122" s="137">
        <f>+J54+J99+J110</f>
        <v>0.9999999999999999</v>
      </c>
      <c r="K122" s="132"/>
      <c r="L122" s="37">
        <f>+L54+L99+L110</f>
        <v>25795693</v>
      </c>
      <c r="M122" s="26"/>
      <c r="N122" s="62">
        <f>+N54+N99+N110</f>
        <v>0.9999999999999999</v>
      </c>
      <c r="O122" s="26"/>
      <c r="P122" s="37">
        <f>+P54+P99+P110</f>
        <v>25337000</v>
      </c>
      <c r="Q122" s="26"/>
      <c r="R122" s="62">
        <f>+R54+R99+R110</f>
        <v>1</v>
      </c>
      <c r="S122" s="28"/>
      <c r="T122" s="133">
        <f>+P122/L122*100</f>
        <v>98.22182330980603</v>
      </c>
      <c r="U122" s="40"/>
      <c r="V122" s="72">
        <f>+V54+V99+V110</f>
        <v>5850300</v>
      </c>
      <c r="W122" s="26"/>
      <c r="X122" s="62">
        <f>+X54+X99+X110</f>
        <v>1</v>
      </c>
      <c r="Y122" s="26"/>
      <c r="Z122" s="72">
        <f>+Z54+Z99+Z110</f>
        <v>12095600</v>
      </c>
      <c r="AA122" s="26"/>
      <c r="AB122" s="62">
        <f>+AB54+AB99+AB110</f>
        <v>1</v>
      </c>
      <c r="AC122" s="28"/>
      <c r="AD122" s="72">
        <f>+AD54+AD99+AD110</f>
        <v>18613700</v>
      </c>
      <c r="AE122" s="26"/>
      <c r="AF122" s="62">
        <f>+AF54+AF99+AF110</f>
        <v>1</v>
      </c>
      <c r="AG122" s="26"/>
      <c r="AH122" s="72">
        <f>+AH54+AH99+AH110</f>
        <v>25337000</v>
      </c>
      <c r="AI122" s="26"/>
      <c r="AJ122" s="62">
        <f>+AJ54+AJ99+AJ110</f>
        <v>1</v>
      </c>
    </row>
    <row r="123" spans="1:34" ht="13.5" customHeight="1">
      <c r="A123" s="53"/>
      <c r="D123" s="9"/>
      <c r="H123" s="9"/>
      <c r="P123" s="73"/>
      <c r="V123" s="73"/>
      <c r="Z123" s="73"/>
      <c r="AD123" s="73"/>
      <c r="AH123" s="73"/>
    </row>
    <row r="124" spans="1:36" s="24" customFormat="1" ht="13.5" customHeight="1">
      <c r="A124" s="52">
        <v>3</v>
      </c>
      <c r="B124" s="36" t="s">
        <v>47</v>
      </c>
      <c r="C124" s="25"/>
      <c r="D124" s="37">
        <f>+D51-D122</f>
        <v>126337</v>
      </c>
      <c r="E124" s="130"/>
      <c r="F124" s="131"/>
      <c r="G124" s="132"/>
      <c r="H124" s="37">
        <f>+H51-H122</f>
        <v>8800</v>
      </c>
      <c r="I124" s="130"/>
      <c r="J124" s="131"/>
      <c r="K124" s="132"/>
      <c r="L124" s="37">
        <f>+L51-L122</f>
        <v>52143</v>
      </c>
      <c r="M124" s="26"/>
      <c r="N124" s="38"/>
      <c r="O124" s="39"/>
      <c r="P124" s="37">
        <f>+P51-P122</f>
        <v>80500</v>
      </c>
      <c r="Q124" s="26"/>
      <c r="R124" s="38"/>
      <c r="S124" s="28"/>
      <c r="T124" s="75"/>
      <c r="U124" s="40"/>
      <c r="V124" s="72">
        <f>V51-V122</f>
        <v>29200</v>
      </c>
      <c r="W124" s="26"/>
      <c r="X124" s="38"/>
      <c r="Y124" s="39"/>
      <c r="Z124" s="72">
        <f>Z51-Z122</f>
        <v>-83550</v>
      </c>
      <c r="AA124" s="26"/>
      <c r="AB124" s="38"/>
      <c r="AC124" s="28"/>
      <c r="AD124" s="72">
        <f>AD51-AD122</f>
        <v>1500350</v>
      </c>
      <c r="AE124" s="26"/>
      <c r="AF124" s="38"/>
      <c r="AG124" s="39"/>
      <c r="AH124" s="72">
        <f>AH51-AH122</f>
        <v>80500</v>
      </c>
      <c r="AI124" s="26"/>
      <c r="AJ124" s="38"/>
    </row>
    <row r="125" spans="1:36" ht="3.75" customHeight="1">
      <c r="A125" s="41"/>
      <c r="B125" s="41"/>
      <c r="C125" s="31"/>
      <c r="D125" s="138"/>
      <c r="E125" s="134"/>
      <c r="F125" s="139"/>
      <c r="G125" s="140"/>
      <c r="H125" s="138"/>
      <c r="I125" s="134"/>
      <c r="J125" s="139"/>
      <c r="K125" s="140"/>
      <c r="L125" s="42"/>
      <c r="M125" s="33"/>
      <c r="N125" s="43"/>
      <c r="O125" s="44"/>
      <c r="P125" s="42"/>
      <c r="Q125" s="33"/>
      <c r="R125" s="43"/>
      <c r="S125" s="35"/>
      <c r="T125" s="76"/>
      <c r="U125" s="13"/>
      <c r="V125" s="42"/>
      <c r="W125" s="33"/>
      <c r="X125" s="43"/>
      <c r="Y125" s="44"/>
      <c r="Z125" s="42"/>
      <c r="AA125" s="33"/>
      <c r="AB125" s="43"/>
      <c r="AC125" s="35"/>
      <c r="AD125" s="42"/>
      <c r="AE125" s="33"/>
      <c r="AF125" s="43"/>
      <c r="AG125" s="44"/>
      <c r="AH125" s="42"/>
      <c r="AI125" s="33"/>
      <c r="AJ125" s="43"/>
    </row>
    <row r="131" ht="12.75" customHeight="1"/>
    <row r="132" ht="12.75" customHeight="1"/>
    <row r="133" spans="2:35" ht="12.75" customHeight="1">
      <c r="B133" s="20"/>
      <c r="C133" s="20"/>
      <c r="D133" s="104"/>
      <c r="E133" s="104"/>
      <c r="G133" s="96"/>
      <c r="H133" s="104"/>
      <c r="I133" s="104"/>
      <c r="K133" s="96"/>
      <c r="L133" s="13"/>
      <c r="M133" s="13"/>
      <c r="P133" s="13"/>
      <c r="Q133" s="13"/>
      <c r="V133" s="13"/>
      <c r="W133" s="13"/>
      <c r="Z133" s="13"/>
      <c r="AA133" s="13"/>
      <c r="AD133" s="13"/>
      <c r="AE133" s="13"/>
      <c r="AH133" s="13"/>
      <c r="AI133" s="13"/>
    </row>
    <row r="134" spans="2:35" ht="12.75" customHeight="1">
      <c r="B134" s="20"/>
      <c r="C134" s="20"/>
      <c r="D134" s="104"/>
      <c r="E134" s="104"/>
      <c r="G134" s="96"/>
      <c r="H134" s="104"/>
      <c r="I134" s="104"/>
      <c r="K134" s="96"/>
      <c r="L134" s="13"/>
      <c r="M134" s="13"/>
      <c r="P134" s="13"/>
      <c r="Q134" s="13"/>
      <c r="V134" s="13"/>
      <c r="W134" s="13"/>
      <c r="Z134" s="13"/>
      <c r="AA134" s="13"/>
      <c r="AD134" s="13"/>
      <c r="AE134" s="13"/>
      <c r="AH134" s="13"/>
      <c r="AI134" s="13"/>
    </row>
    <row r="135" spans="2:35" ht="12.75" customHeight="1">
      <c r="B135" s="20"/>
      <c r="C135" s="20"/>
      <c r="D135" s="104"/>
      <c r="E135" s="104"/>
      <c r="G135" s="96"/>
      <c r="H135" s="104"/>
      <c r="I135" s="104"/>
      <c r="K135" s="96"/>
      <c r="L135" s="13"/>
      <c r="M135" s="13"/>
      <c r="P135" s="13"/>
      <c r="Q135" s="13"/>
      <c r="V135" s="13"/>
      <c r="W135" s="13"/>
      <c r="Z135" s="13"/>
      <c r="AA135" s="13"/>
      <c r="AD135" s="13"/>
      <c r="AE135" s="13"/>
      <c r="AH135" s="13"/>
      <c r="AI135" s="13"/>
    </row>
    <row r="136" spans="2:35" ht="12.75" customHeight="1">
      <c r="B136" s="20"/>
      <c r="C136" s="20"/>
      <c r="D136" s="104"/>
      <c r="E136" s="104"/>
      <c r="G136" s="96"/>
      <c r="H136" s="104"/>
      <c r="I136" s="104"/>
      <c r="K136" s="96"/>
      <c r="L136" s="13"/>
      <c r="M136" s="13"/>
      <c r="P136" s="13"/>
      <c r="Q136" s="13"/>
      <c r="V136" s="13"/>
      <c r="W136" s="13"/>
      <c r="Z136" s="13"/>
      <c r="AA136" s="13"/>
      <c r="AD136" s="13"/>
      <c r="AE136" s="13"/>
      <c r="AH136" s="13"/>
      <c r="AI136" s="13"/>
    </row>
    <row r="137" spans="2:35" ht="12.75" customHeight="1">
      <c r="B137" s="20"/>
      <c r="C137" s="20"/>
      <c r="D137" s="104"/>
      <c r="E137" s="104"/>
      <c r="G137" s="96"/>
      <c r="H137" s="104"/>
      <c r="I137" s="104"/>
      <c r="K137" s="96"/>
      <c r="L137" s="13"/>
      <c r="M137" s="13"/>
      <c r="P137" s="13"/>
      <c r="Q137" s="13"/>
      <c r="V137" s="13"/>
      <c r="W137" s="13"/>
      <c r="Z137" s="13"/>
      <c r="AA137" s="13"/>
      <c r="AD137" s="13"/>
      <c r="AE137" s="13"/>
      <c r="AH137" s="13"/>
      <c r="AI137" s="13"/>
    </row>
    <row r="138" spans="2:35" ht="12.75" customHeight="1">
      <c r="B138" s="20"/>
      <c r="C138" s="20"/>
      <c r="D138" s="104"/>
      <c r="E138" s="104"/>
      <c r="G138" s="96"/>
      <c r="H138" s="104"/>
      <c r="I138" s="104"/>
      <c r="K138" s="96"/>
      <c r="L138" s="13"/>
      <c r="M138" s="13"/>
      <c r="P138" s="13"/>
      <c r="Q138" s="13"/>
      <c r="V138" s="13"/>
      <c r="W138" s="13"/>
      <c r="Z138" s="13"/>
      <c r="AA138" s="13"/>
      <c r="AD138" s="13"/>
      <c r="AE138" s="13"/>
      <c r="AH138" s="13"/>
      <c r="AI138" s="13"/>
    </row>
    <row r="139" spans="2:35" ht="12.75" customHeight="1">
      <c r="B139" s="20"/>
      <c r="C139" s="20"/>
      <c r="D139" s="104"/>
      <c r="E139" s="104"/>
      <c r="G139" s="96"/>
      <c r="H139" s="104"/>
      <c r="I139" s="104"/>
      <c r="K139" s="96"/>
      <c r="L139" s="13"/>
      <c r="M139" s="13"/>
      <c r="P139" s="13"/>
      <c r="Q139" s="13"/>
      <c r="V139" s="13"/>
      <c r="W139" s="13"/>
      <c r="Z139" s="13"/>
      <c r="AA139" s="13"/>
      <c r="AD139" s="13"/>
      <c r="AE139" s="13"/>
      <c r="AH139" s="13"/>
      <c r="AI139" s="13"/>
    </row>
    <row r="140" spans="2:35" ht="12.75" customHeight="1">
      <c r="B140" s="20"/>
      <c r="C140" s="20"/>
      <c r="D140" s="104"/>
      <c r="E140" s="104"/>
      <c r="G140" s="96"/>
      <c r="H140" s="104"/>
      <c r="I140" s="104"/>
      <c r="K140" s="96"/>
      <c r="L140" s="13"/>
      <c r="M140" s="13"/>
      <c r="P140" s="13"/>
      <c r="Q140" s="13"/>
      <c r="V140" s="13"/>
      <c r="W140" s="13"/>
      <c r="Z140" s="13"/>
      <c r="AA140" s="13"/>
      <c r="AD140" s="13"/>
      <c r="AE140" s="13"/>
      <c r="AH140" s="13"/>
      <c r="AI140" s="13"/>
    </row>
    <row r="141" spans="2:35" ht="12.75" customHeight="1">
      <c r="B141" s="20"/>
      <c r="C141" s="20"/>
      <c r="D141" s="104"/>
      <c r="E141" s="104"/>
      <c r="G141" s="96"/>
      <c r="H141" s="104"/>
      <c r="I141" s="104"/>
      <c r="K141" s="96"/>
      <c r="L141" s="13"/>
      <c r="M141" s="13"/>
      <c r="P141" s="13"/>
      <c r="Q141" s="13"/>
      <c r="V141" s="13"/>
      <c r="W141" s="13"/>
      <c r="Z141" s="13"/>
      <c r="AA141" s="13"/>
      <c r="AD141" s="13"/>
      <c r="AE141" s="13"/>
      <c r="AH141" s="13"/>
      <c r="AI141" s="13"/>
    </row>
    <row r="142" spans="2:35" ht="12.75" customHeight="1">
      <c r="B142" s="20"/>
      <c r="C142" s="20"/>
      <c r="D142" s="104"/>
      <c r="E142" s="104"/>
      <c r="G142" s="96"/>
      <c r="H142" s="104"/>
      <c r="I142" s="104"/>
      <c r="K142" s="96"/>
      <c r="L142" s="13"/>
      <c r="M142" s="13"/>
      <c r="P142" s="13"/>
      <c r="Q142" s="13"/>
      <c r="V142" s="13"/>
      <c r="W142" s="13"/>
      <c r="Z142" s="13"/>
      <c r="AA142" s="13"/>
      <c r="AD142" s="13"/>
      <c r="AE142" s="13"/>
      <c r="AH142" s="13"/>
      <c r="AI142" s="13"/>
    </row>
    <row r="143" spans="2:35" ht="12.75" customHeight="1">
      <c r="B143" s="20"/>
      <c r="C143" s="20"/>
      <c r="D143" s="104"/>
      <c r="E143" s="104"/>
      <c r="G143" s="96"/>
      <c r="H143" s="104"/>
      <c r="I143" s="104"/>
      <c r="K143" s="96"/>
      <c r="L143" s="13"/>
      <c r="M143" s="13"/>
      <c r="P143" s="13"/>
      <c r="Q143" s="13"/>
      <c r="V143" s="13"/>
      <c r="W143" s="13"/>
      <c r="Z143" s="13"/>
      <c r="AA143" s="13"/>
      <c r="AD143" s="13"/>
      <c r="AE143" s="13"/>
      <c r="AH143" s="13"/>
      <c r="AI143" s="13"/>
    </row>
    <row r="144" spans="2:35" ht="12.75" customHeight="1">
      <c r="B144" s="20"/>
      <c r="C144" s="20"/>
      <c r="D144" s="104"/>
      <c r="E144" s="104"/>
      <c r="G144" s="96"/>
      <c r="H144" s="104"/>
      <c r="I144" s="104"/>
      <c r="K144" s="96"/>
      <c r="L144" s="13"/>
      <c r="M144" s="13"/>
      <c r="P144" s="13"/>
      <c r="Q144" s="13"/>
      <c r="V144" s="13"/>
      <c r="W144" s="13"/>
      <c r="Z144" s="13"/>
      <c r="AA144" s="13"/>
      <c r="AD144" s="13"/>
      <c r="AE144" s="13"/>
      <c r="AH144" s="13"/>
      <c r="AI144" s="13"/>
    </row>
    <row r="145" spans="2:35" ht="11.25" customHeight="1">
      <c r="B145" s="20"/>
      <c r="C145" s="20"/>
      <c r="D145" s="104"/>
      <c r="E145" s="104"/>
      <c r="G145" s="96"/>
      <c r="H145" s="104"/>
      <c r="I145" s="104"/>
      <c r="K145" s="96"/>
      <c r="L145" s="13"/>
      <c r="M145" s="13"/>
      <c r="P145" s="13"/>
      <c r="Q145" s="13"/>
      <c r="V145" s="13"/>
      <c r="W145" s="13"/>
      <c r="Z145" s="13"/>
      <c r="AA145" s="13"/>
      <c r="AD145" s="13"/>
      <c r="AE145" s="13"/>
      <c r="AH145" s="13"/>
      <c r="AI145" s="13"/>
    </row>
  </sheetData>
  <sheetProtection password="CF74" sheet="1"/>
  <mergeCells count="8">
    <mergeCell ref="AD3:AF3"/>
    <mergeCell ref="AH3:AJ3"/>
    <mergeCell ref="D3:F3"/>
    <mergeCell ref="H3:J3"/>
    <mergeCell ref="L3:N3"/>
    <mergeCell ref="P3:R3"/>
    <mergeCell ref="V3:X3"/>
    <mergeCell ref="Z3:AB3"/>
  </mergeCells>
  <printOptions/>
  <pageMargins left="0.5905511811023623" right="0.5905511811023623" top="0.5905511811023623" bottom="0.5905511811023623" header="0.31496062992125984" footer="0.31496062992125984"/>
  <pageSetup fitToHeight="0" fitToWidth="0" horizontalDpi="600" verticalDpi="600" orientation="landscape" paperSize="9" scale="75" r:id="rId1"/>
  <headerFooter alignWithMargins="0">
    <oddFooter>&amp;R&amp;"Verdana,Kurziv"&amp;8&amp;K00-048Plan prihoda i rashoda</oddFooter>
  </headerFooter>
  <rowBreaks count="2" manualBreakCount="2">
    <brk id="51" max="19" man="1"/>
    <brk id="97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Prebanda</dc:creator>
  <cp:keywords/>
  <dc:description/>
  <cp:lastModifiedBy>Alen</cp:lastModifiedBy>
  <cp:lastPrinted>2017-11-29T08:22:04Z</cp:lastPrinted>
  <dcterms:created xsi:type="dcterms:W3CDTF">2007-09-10T13:10:42Z</dcterms:created>
  <dcterms:modified xsi:type="dcterms:W3CDTF">2017-11-29T08:46:58Z</dcterms:modified>
  <cp:category/>
  <cp:version/>
  <cp:contentType/>
  <cp:contentStatus/>
</cp:coreProperties>
</file>